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ambridgeorg-my.sharepoint.com/personal/nicola_raphael_cambridge_org/Documents/Nicola Raphael/Sales Enablement/V Levels/Transition Planning/Post-16 Programme Builder/"/>
    </mc:Choice>
  </mc:AlternateContent>
  <xr:revisionPtr revIDLastSave="2" documentId="8_{B7F1D7D3-E07E-47D0-8ECC-320D35331D6D}" xr6:coauthVersionLast="47" xr6:coauthVersionMax="47" xr10:uidLastSave="{FF43D62B-DE38-439B-98A5-B5BA30C517E8}"/>
  <bookViews>
    <workbookView xWindow="28680" yWindow="-120" windowWidth="29040" windowHeight="15720" xr2:uid="{00000000-000D-0000-FFFF-FFFF00000000}"/>
  </bookViews>
  <sheets>
    <sheet name="Curriculum Builder" sheetId="2" r:id="rId1"/>
    <sheet name="Qualification Library" sheetId="1" r:id="rId2"/>
  </sheets>
  <definedNames>
    <definedName name="_xlnm._FilterDatabase" localSheetId="1" hidden="1">'Qualification Library'!$A$1:$F$1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5" i="2" l="1" a="1"/>
  <c r="Z15" i="2" s="1"/>
  <c r="Y15" i="2" a="1"/>
  <c r="Y15" i="2" s="1"/>
  <c r="Z14" i="2" a="1"/>
  <c r="Z14" i="2" s="1"/>
  <c r="Y14" i="2" a="1"/>
  <c r="Y14" i="2" s="1"/>
  <c r="Z13" i="2" a="1"/>
  <c r="Z13" i="2" s="1"/>
  <c r="Y13" i="2" a="1"/>
  <c r="Y13" i="2" s="1"/>
  <c r="Z12" i="2" a="1"/>
  <c r="Z12" i="2" s="1"/>
  <c r="Y12" i="2" a="1"/>
  <c r="Y12" i="2" s="1"/>
  <c r="X21" i="2"/>
  <c r="F22" i="2"/>
  <c r="F21" i="2"/>
  <c r="F20" i="2"/>
  <c r="AK22" i="2"/>
  <c r="AJ22" i="2"/>
  <c r="AK21" i="2"/>
  <c r="AJ21" i="2"/>
  <c r="AK20" i="2"/>
  <c r="AJ20" i="2"/>
  <c r="AK15" i="2"/>
  <c r="AJ15" i="2"/>
  <c r="AK14" i="2"/>
  <c r="AJ14" i="2"/>
  <c r="H15" i="2"/>
  <c r="G15" i="2"/>
  <c r="F15" i="2"/>
  <c r="H14" i="2"/>
  <c r="G14" i="2"/>
  <c r="F14" i="2"/>
  <c r="R5" i="2" a="1"/>
  <c r="R5" i="2" s="1"/>
  <c r="AG5" i="2" s="1" a="1"/>
  <c r="AG5" i="2" s="1"/>
  <c r="K5" i="2" a="1"/>
  <c r="K5" i="2" s="1"/>
  <c r="AB5" i="2" s="1" a="1"/>
  <c r="AB5" i="2" s="1"/>
  <c r="G13" i="2" l="1"/>
  <c r="F13" i="2"/>
  <c r="H13" i="2"/>
  <c r="AJ13" i="2"/>
  <c r="AK13" i="2"/>
  <c r="AK12" i="2"/>
  <c r="X10" i="2" s="1"/>
  <c r="X23" i="2" s="1" a="1"/>
  <c r="X23" i="2" s="1"/>
  <c r="AJ12" i="2"/>
  <c r="X12" i="2" s="1" a="1"/>
  <c r="X12" i="2" s="1"/>
  <c r="F12" i="2"/>
  <c r="G12" i="2"/>
  <c r="H12" i="2"/>
  <c r="X22" i="2"/>
  <c r="AE5" i="2" a="1"/>
  <c r="AE5" i="2" s="1"/>
  <c r="AD5" i="2" a="1"/>
  <c r="AD5" i="2" s="1"/>
  <c r="AI5" i="2" a="1"/>
  <c r="AI5" i="2" s="1"/>
  <c r="AH5" i="2" a="1"/>
  <c r="AH5" i="2" s="1"/>
  <c r="C26" i="2"/>
  <c r="AC5" i="2" l="1" a="1"/>
  <c r="AC5" i="2" s="1"/>
  <c r="C25" i="2"/>
  <c r="B29" i="2" a="1"/>
  <c r="B29" i="2" s="1"/>
  <c r="X24" i="2"/>
  <c r="X13" i="2" a="1"/>
  <c r="X13" i="2" s="1"/>
  <c r="X20" i="2" s="1" a="1"/>
  <c r="X20" i="2" s="1"/>
  <c r="X25" i="2"/>
  <c r="X16" i="2"/>
  <c r="X15" i="2"/>
  <c r="X11" i="2"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<sst xmlns="http://schemas.openxmlformats.org/spreadsheetml/2006/main" count="1117" uniqueCount="166">
  <si>
    <t>Qualification Family</t>
  </si>
  <si>
    <t>Subject</t>
  </si>
  <si>
    <t>Programme role</t>
  </si>
  <si>
    <t>Status for FT2027</t>
  </si>
  <si>
    <t>Ancient History</t>
  </si>
  <si>
    <t>Art and Design</t>
  </si>
  <si>
    <t>Business</t>
  </si>
  <si>
    <t>Classical Civilisation</t>
  </si>
  <si>
    <t>Classical Greek</t>
  </si>
  <si>
    <t>Computer Science</t>
  </si>
  <si>
    <t>Economics</t>
  </si>
  <si>
    <t>English Language</t>
  </si>
  <si>
    <t>English Literature</t>
  </si>
  <si>
    <t>English Language and Literature</t>
  </si>
  <si>
    <t>Film Studies</t>
  </si>
  <si>
    <t>Geography</t>
  </si>
  <si>
    <t>History</t>
  </si>
  <si>
    <t>Latin</t>
  </si>
  <si>
    <t>Law</t>
  </si>
  <si>
    <t>Media Studies</t>
  </si>
  <si>
    <t>Sociology</t>
  </si>
  <si>
    <t>Biology A</t>
  </si>
  <si>
    <t>Chemistry A</t>
  </si>
  <si>
    <t>Chemistry B</t>
  </si>
  <si>
    <t>Physics A</t>
  </si>
  <si>
    <t>Psychology</t>
  </si>
  <si>
    <t>Religious Studies</t>
  </si>
  <si>
    <t>Cambridge Advanced National (AAQ)</t>
  </si>
  <si>
    <t>Applied Science</t>
  </si>
  <si>
    <t>Engineering</t>
  </si>
  <si>
    <t>Health and Social Care</t>
  </si>
  <si>
    <t>Human Biology</t>
  </si>
  <si>
    <t>Mental Health: Individuals and Society</t>
  </si>
  <si>
    <t>Mathematics A</t>
  </si>
  <si>
    <t>Mathematics B</t>
  </si>
  <si>
    <t>Mathematics B, Further</t>
  </si>
  <si>
    <t>Performing Arts</t>
  </si>
  <si>
    <t>Digital Media</t>
  </si>
  <si>
    <t>Sport and Physical Activity</t>
  </si>
  <si>
    <t>Forms a full programme</t>
  </si>
  <si>
    <t>Transitioning</t>
  </si>
  <si>
    <t>Level 3 Enrichment Certificate</t>
  </si>
  <si>
    <t>Sustainability</t>
  </si>
  <si>
    <t>Classic Civilisation</t>
  </si>
  <si>
    <t>Mathematics A, Further</t>
  </si>
  <si>
    <t>V Level</t>
  </si>
  <si>
    <t>A Level</t>
  </si>
  <si>
    <t>AS Level</t>
  </si>
  <si>
    <t>Level 3 Cambridge Technical</t>
  </si>
  <si>
    <t>Level 3 Enrichment Award</t>
  </si>
  <si>
    <t>Physical Education</t>
  </si>
  <si>
    <t>Oracy</t>
  </si>
  <si>
    <t>Personal Finance</t>
  </si>
  <si>
    <t>GLH size</t>
  </si>
  <si>
    <t>Learner profile</t>
  </si>
  <si>
    <t>Applied vocational</t>
  </si>
  <si>
    <t>Academic</t>
  </si>
  <si>
    <t>Enrichment</t>
  </si>
  <si>
    <t>Continuing</t>
  </si>
  <si>
    <t>Can be added to programme</t>
  </si>
  <si>
    <t>New from 2027</t>
  </si>
  <si>
    <t>Education</t>
  </si>
  <si>
    <t xml:space="preserve">Digital systems and data </t>
  </si>
  <si>
    <t>Funded for FT2027</t>
  </si>
  <si>
    <t xml:space="preserve">Yes </t>
  </si>
  <si>
    <t>NA</t>
  </si>
  <si>
    <t>Tranche 2 FT 2028</t>
  </si>
  <si>
    <t>Tranche 4 FT 2030</t>
  </si>
  <si>
    <t>Slot</t>
  </si>
  <si>
    <t>Main qualification</t>
  </si>
  <si>
    <t>Replacement note</t>
  </si>
  <si>
    <t>Enrichment qualification</t>
  </si>
  <si>
    <t>Main programme GLH</t>
  </si>
  <si>
    <t>Enrichment GLH</t>
  </si>
  <si>
    <t>Main Display</t>
  </si>
  <si>
    <t>Main Subject</t>
  </si>
  <si>
    <t>Main GLH</t>
  </si>
  <si>
    <t>Main Role</t>
  </si>
  <si>
    <t>Main Status</t>
  </si>
  <si>
    <t>Main Replacement</t>
  </si>
  <si>
    <t>Main Family</t>
  </si>
  <si>
    <t>Enrichment Display</t>
  </si>
  <si>
    <t>Enrichment Subject</t>
  </si>
  <si>
    <t>Enrichment Status</t>
  </si>
  <si>
    <t>Enrichment Family</t>
  </si>
  <si>
    <t>Main List 1</t>
  </si>
  <si>
    <t>Main List 2</t>
  </si>
  <si>
    <t>Main List 3</t>
  </si>
  <si>
    <t>Main List 4</t>
  </si>
  <si>
    <t>Enrichment List 1</t>
  </si>
  <si>
    <t>Enrichment List 2</t>
  </si>
  <si>
    <t>Enrichment List 3</t>
  </si>
  <si>
    <t>Helper</t>
  </si>
  <si>
    <t>Value</t>
  </si>
  <si>
    <t>Has Full Programme</t>
  </si>
  <si>
    <t>Duplicate Subject</t>
  </si>
  <si>
    <t>Transition Message</t>
  </si>
  <si>
    <t>Duplicate Message</t>
  </si>
  <si>
    <t>Full Programme Message</t>
  </si>
  <si>
    <t>Large Message</t>
  </si>
  <si>
    <t>Small Message</t>
  </si>
  <si>
    <t>Valid Warning Message</t>
  </si>
  <si>
    <t>Valid Message</t>
  </si>
  <si>
    <t>Can be used in a mixed programme of study</t>
  </si>
  <si>
    <t>Outcome</t>
  </si>
  <si>
    <t xml:space="preserve">Anticipated to be replaced  </t>
  </si>
  <si>
    <t>Need support with your curriculum planning?</t>
  </si>
  <si>
    <t>Yes</t>
  </si>
  <si>
    <t>VRQ</t>
  </si>
  <si>
    <t xml:space="preserve">Vocationally related </t>
  </si>
  <si>
    <t xml:space="preserve">Accounting and Finance </t>
  </si>
  <si>
    <t>GEN</t>
  </si>
  <si>
    <t xml:space="preserve">General </t>
  </si>
  <si>
    <t xml:space="preserve">Art, Craft and Design </t>
  </si>
  <si>
    <t>Art and Design: Fine Art</t>
  </si>
  <si>
    <t>Art and Design: Graphic Communication</t>
  </si>
  <si>
    <t>Art and Design: Photography</t>
  </si>
  <si>
    <t>Art and Design: Textiles Design</t>
  </si>
  <si>
    <t xml:space="preserve">Art and Design: Three Dimensional Design </t>
  </si>
  <si>
    <t>Design and Technology: Design Engineering</t>
  </si>
  <si>
    <t xml:space="preserve">Candidates are not permitted to certificate for Design and Technology: Design Engineering and Design and Technology: Product Design in the same year </t>
  </si>
  <si>
    <t xml:space="preserve">Design and Technology: Product Design </t>
  </si>
  <si>
    <t xml:space="preserve">AS Level </t>
  </si>
  <si>
    <t>RA14</t>
  </si>
  <si>
    <t>XA1</t>
  </si>
  <si>
    <t>PA1</t>
  </si>
  <si>
    <t>This qualification attracts funding for both 16-19 and post‑19 learners but is not counted in 16-18 performance tables.</t>
  </si>
  <si>
    <t>AA3</t>
  </si>
  <si>
    <t>KA4</t>
  </si>
  <si>
    <t>LC11</t>
  </si>
  <si>
    <t>MA1</t>
  </si>
  <si>
    <t>OG</t>
  </si>
  <si>
    <t xml:space="preserve">Other general </t>
  </si>
  <si>
    <t>Discount family</t>
  </si>
  <si>
    <t xml:space="preserve">NR Checked </t>
  </si>
  <si>
    <t xml:space="preserve">Exception </t>
  </si>
  <si>
    <t xml:space="preserve">Description </t>
  </si>
  <si>
    <t xml:space="preserve">Discount code </t>
  </si>
  <si>
    <t>Main Discount Family</t>
  </si>
  <si>
    <t>Main Discount Code</t>
  </si>
  <si>
    <t>Duplicate Discount Pair</t>
  </si>
  <si>
    <t>Duplicate Discount Message</t>
  </si>
  <si>
    <t>TBC1</t>
  </si>
  <si>
    <t>TBC2</t>
  </si>
  <si>
    <t>TBC3</t>
  </si>
  <si>
    <t>TBC4</t>
  </si>
  <si>
    <t>TBC5</t>
  </si>
  <si>
    <t>TBC6</t>
  </si>
  <si>
    <t>D&amp;T Pair Rule</t>
  </si>
  <si>
    <t>D&amp;T Pair Message</t>
  </si>
  <si>
    <t>The selected main qualifications do not yet make a full programme of study. Please select another qualification.</t>
  </si>
  <si>
    <t>Can be delivered in centres as part of a funded 16-19 study programme but is not counted in 16-18 performance tables.</t>
  </si>
  <si>
    <t>Selected Subject (hidden)</t>
  </si>
  <si>
    <t>Selected GLH (hidden)</t>
  </si>
  <si>
    <t xml:space="preserve">Add optional Level 3 enrichment qualifications </t>
  </si>
  <si>
    <t/>
  </si>
  <si>
    <t>Click in the 'Main qualification' box</t>
  </si>
  <si>
    <t>Select your Cambridge OCR qualifications from the drop down menu</t>
  </si>
  <si>
    <t>This Post-16 programme builder is provided to support exploration and early thinking. Its purpose is not to provide a single “right answer”, but to help you explore what could work in your context, based on your learners and your current offer.
The tool allows you to test different programme models and consider how qualifications may be combined. While it reflects our current understanding of post‑16 reform, some content may change as further DfE guidance is confirmed, and outputs should be used as an indicative guide only.
If you would like to discuss your curriculum plans or sense‑check your approach, our partnerships team would be very happy to support you. Contact partnerships@cambridge.org</t>
  </si>
  <si>
    <t>Check the message in the outcome box</t>
  </si>
  <si>
    <t>Post-16 Programme Builder for first teach 2027</t>
  </si>
  <si>
    <t>First teach 2027 status</t>
  </si>
  <si>
    <t>Maximum GLH cap removed: users can select up to 4 main qualifications, subject to duplicate and full-programme rules.</t>
  </si>
  <si>
    <t xml:space="preserve">Level 3 Cambridge Technical </t>
  </si>
  <si>
    <t>Information Technology</t>
  </si>
  <si>
    <t>CN1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</si>
</sst>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name val="Calibri"/>
      <family val="2"/>
      <scheme val="minor"/>
    </font>
    <font>
      <sz val="11"/>
      <color rgb="FF000000"/>
      <name val="Arial"/>
    </font>
    <font>
      <sz val="11"/>
      <color theme="1"/>
      <name val="Arial"/>
    </font>
    <font>
      <b/>
      <sz val="11"/>
      <color rgb="FFFFFFFF"/>
      <name val="Arial"/>
    </font>
    <font>
      <b/>
      <sz val="10"/>
      <color rgb="FF133844"/>
      <name val="Arial"/>
    </font>
    <font>
      <sz val="10"/>
      <color rgb="FF133844"/>
      <name val="Arial"/>
    </font>
    <font>
      <b/>
      <sz val="10"/>
      <color rgb="FFFFFFFF"/>
      <name val="Arial"/>
    </font>
    <font>
      <b/>
      <sz val="18"/>
      <color rgb="FF000000"/>
      <name val="Arial"/>
    </font>
    <font>
      <b/>
      <sz val="12"/>
      <color rgb="FF000000"/>
      <name val="Arial"/>
      <family val="2"/>
    </font>
    <font>
      <i/>
      <sz val="10"/>
      <color rgb="FF666666"/>
      <name val="Arial"/>
      <family val="2"/>
    </font>
    <font>
      <b/>
      <sz val="10"/>
      <color theme="0"/>
      <name val="Arial"/>
      <family val="2"/>
    </font>
    <font>
      <sz val="11"/>
      <color rgb="FFFFFFFF"/>
      <name val="Arial"/>
      <family val="2"/>
    </font>
    <font>
      <sz val="10"/>
      <color rgb="FF133844"/>
      <name val="Arial"/>
      <family val="2"/>
    </font>
    <font>
      <b/>
      <sz val="18"/>
      <color theme="1"/>
      <name val="Arial"/>
      <family val="2"/>
    </font>
    <font>
      <sz val="10"/>
      <color theme="1"/>
      <name val="Arial"/>
      <family val="2"/>
    </font>
    <font>
      <sz val="10"/>
      <color rgb="FF000000"/>
      <name val="Arial"/>
    </font>
  </fonts>
  <fills count="7">
    <fill>
      <patternFill patternType="none"/>
    </fill>
    <fill>
      <patternFill patternType="gray125"/>
    </fill>
    <fill>
      <patternFill patternType="solid">
        <fgColor rgb="FF00BDB6"/>
        <bgColor indexed="64"/>
      </patternFill>
    </fill>
    <fill>
      <patternFill patternType="solid">
        <fgColor rgb="FFFFFFFF"/>
        <bgColor indexed="64"/>
      </patternFill>
    </fill>
    <fill>
      <patternFill patternType="solid">
        <fgColor rgb="FF133844"/>
        <bgColor indexed="64"/>
      </patternFill>
    </fill>
    <fill>
      <patternFill patternType="solid">
        <fgColor rgb="FFF7FFFD"/>
        <bgColor indexed="64"/>
      </patternFill>
    </fill>
    <fill>
      <patternFill patternType="solid">
        <fgColor theme="0"/>
        <bgColor indexed="64"/>
      </patternFill>
    </fill>
  </fills>
  <borders count="38">
    <border>
      <left/>
      <right/>
      <top/>
      <bottom/>
      <diagonal/>
    </border>
    <border>
      <left style="thin">
        <color rgb="FF00BDB6"/>
      </left>
      <right style="thin">
        <color rgb="FF00BDB6"/>
      </right>
      <top style="thin">
        <color rgb="FF00BDB6"/>
      </top>
      <bottom style="thin">
        <color rgb="FF00BDB6"/>
      </bottom>
      <diagonal/>
    </border>
    <border>
      <left style="thin">
        <color rgb="FF00BDB6"/>
      </left>
      <right/>
      <top style="thin">
        <color rgb="FF00BDB6"/>
      </top>
      <bottom/>
      <diagonal/>
    </border>
    <border>
      <left/>
      <right/>
      <top style="thin">
        <color rgb="FF00BDB6"/>
      </top>
      <bottom/>
      <diagonal/>
    </border>
    <border>
      <left/>
      <right style="thin">
        <color rgb="FF00BDB6"/>
      </right>
      <top style="thin">
        <color rgb="FF00BDB6"/>
      </top>
      <bottom/>
      <diagonal/>
    </border>
    <border>
      <left style="thin">
        <color rgb="FF00BDB6"/>
      </left>
      <right/>
      <top/>
      <bottom/>
      <diagonal/>
    </border>
    <border>
      <left/>
      <right style="thin">
        <color rgb="FF00BDB6"/>
      </right>
      <top/>
      <bottom/>
      <diagonal/>
    </border>
    <border>
      <left style="thin">
        <color rgb="FF00BDB6"/>
      </left>
      <right/>
      <top/>
      <bottom style="thin">
        <color rgb="FF00BDB6"/>
      </bottom>
      <diagonal/>
    </border>
    <border>
      <left/>
      <right style="thin">
        <color rgb="FF00BDB6"/>
      </right>
      <top/>
      <bottom style="thin">
        <color rgb="FF00BDB6"/>
      </bottom>
      <diagonal/>
    </border>
    <border>
      <left style="thin">
        <color rgb="FF00BDB6"/>
      </left>
      <right/>
      <top style="thin">
        <color rgb="FF00BDB6"/>
      </top>
      <bottom style="thin">
        <color rgb="FF00BDB6"/>
      </bottom>
      <diagonal/>
    </border>
    <border>
      <left/>
      <right style="thin">
        <color rgb="FF00BDB6"/>
      </right>
      <top style="thin">
        <color rgb="FF00BDB6"/>
      </top>
      <bottom style="thin">
        <color rgb="FF00BDB6"/>
      </bottom>
      <diagonal/>
    </border>
    <border>
      <left style="thin">
        <color rgb="FFD7FDF5"/>
      </left>
      <right style="thin">
        <color rgb="FF00BDB6"/>
      </right>
      <top style="thin">
        <color rgb="FFD7FDF5"/>
      </top>
      <bottom style="thin">
        <color rgb="FFD7FDF5"/>
      </bottom>
      <diagonal/>
    </border>
    <border>
      <left style="thin">
        <color rgb="FFD7FDF5"/>
      </left>
      <right style="thin">
        <color rgb="FFD7FDF5"/>
      </right>
      <top style="thin">
        <color rgb="FFD7FDF5"/>
      </top>
      <bottom style="thin">
        <color rgb="FFD7FDF5"/>
      </bottom>
      <diagonal/>
    </border>
    <border>
      <left style="thin">
        <color rgb="FF00BDB6"/>
      </left>
      <right style="thin">
        <color rgb="FFD7FDF5"/>
      </right>
      <top style="thin">
        <color rgb="FFD7FDF5"/>
      </top>
      <bottom style="thin">
        <color rgb="FFD7FDF5"/>
      </bottom>
      <diagonal/>
    </border>
    <border>
      <left style="thin">
        <color rgb="FFD7FDF5"/>
      </left>
      <right/>
      <top style="thin">
        <color rgb="FFD7FDF5"/>
      </top>
      <bottom style="thin">
        <color rgb="FFD7FDF5"/>
      </bottom>
      <diagonal/>
    </border>
    <border>
      <left/>
      <right style="thin">
        <color rgb="FFD7FDF5"/>
      </right>
      <top style="thin">
        <color rgb="FFD7FDF5"/>
      </top>
      <bottom/>
      <diagonal/>
    </border>
    <border>
      <left/>
      <right style="thin">
        <color rgb="FFD7FDF5"/>
      </right>
      <top/>
      <bottom style="thin">
        <color rgb="FFD7FDF5"/>
      </bottom>
      <diagonal/>
    </border>
    <border>
      <left/>
      <right style="thin">
        <color rgb="FFD7FDF5"/>
      </right>
      <top style="thin">
        <color rgb="FFD7FDF5"/>
      </top>
      <bottom style="thin">
        <color rgb="FFD7FDF5"/>
      </bottom>
      <diagonal/>
    </border>
    <border>
      <left style="thin">
        <color rgb="FFD7FDF5"/>
      </left>
      <right/>
      <top/>
      <bottom style="thin">
        <color rgb="FFD7FDF5"/>
      </bottom>
      <diagonal/>
    </border>
    <border>
      <left style="thin">
        <color rgb="FF00BDB6"/>
      </left>
      <right style="thin">
        <color rgb="FF00BDB6"/>
      </right>
      <top style="thin">
        <color rgb="FF00BDB6"/>
      </top>
      <bottom/>
      <diagonal/>
    </border>
    <border>
      <left style="thin">
        <color rgb="FFD7FDF5"/>
      </left>
      <right style="thin">
        <color rgb="FFD7FDF5"/>
      </right>
      <top/>
      <bottom style="thin">
        <color rgb="FFD7FDF5"/>
      </bottom>
      <diagonal/>
    </border>
    <border>
      <left style="thin">
        <color rgb="FFD7FDF5"/>
      </left>
      <right style="thin">
        <color rgb="FFD7FDF5"/>
      </right>
      <top style="thin">
        <color rgb="FFD7FDF5"/>
      </top>
      <bottom/>
      <diagonal/>
    </border>
    <border>
      <left style="thin">
        <color rgb="FF00BDB6"/>
      </left>
      <right style="thin">
        <color rgb="FF00BDB6"/>
      </right>
      <top/>
      <bottom style="thin">
        <color rgb="FF00BDB6"/>
      </bottom>
      <diagonal/>
    </border>
    <border>
      <left style="thin">
        <color rgb="FFD7FDF5"/>
      </left>
      <right/>
      <top style="thin">
        <color rgb="FFD7FDF5"/>
      </top>
      <bottom/>
      <diagonal/>
    </border>
    <border>
      <left style="thin">
        <color rgb="FF00BDB6"/>
      </left>
      <right style="thin">
        <color rgb="FF00BDB6"/>
      </right>
      <top/>
      <bottom/>
      <diagonal/>
    </border>
    <border>
      <left/>
      <right style="thin">
        <color rgb="FFF7FFFD"/>
      </right>
      <top style="thin">
        <color rgb="FFF7FFFD"/>
      </top>
      <bottom style="thin">
        <color rgb="FFF7FFFD"/>
      </bottom>
      <diagonal/>
    </border>
    <border>
      <left style="thin">
        <color rgb="FF00BDB6"/>
      </left>
      <right style="thin">
        <color rgb="FFD7FDF5"/>
      </right>
      <top/>
      <bottom style="thin">
        <color rgb="FFD7FDF5"/>
      </bottom>
      <diagonal/>
    </border>
    <border>
      <left style="thin">
        <color rgb="FF00BDB6"/>
      </left>
      <right style="thin">
        <color rgb="FFD7FDF5"/>
      </right>
      <top style="thin">
        <color rgb="FFD7FDF5"/>
      </top>
      <bottom/>
      <diagonal/>
    </border>
    <border>
      <left style="thin">
        <color rgb="FFD7FDF5"/>
      </left>
      <right style="thin">
        <color rgb="FF00BDB6"/>
      </right>
      <top/>
      <bottom style="thin">
        <color rgb="FFD7FDF5"/>
      </bottom>
      <diagonal/>
    </border>
    <border>
      <left style="thin">
        <color rgb="FFD7FDF5"/>
      </left>
      <right style="thin">
        <color rgb="FF00BDB6"/>
      </right>
      <top style="thin">
        <color rgb="FFD7FDF5"/>
      </top>
      <bottom/>
      <diagonal/>
    </border>
    <border>
      <left style="thin">
        <color rgb="FF00BDB6"/>
      </left>
      <right style="thin">
        <color rgb="FFF7FFFD"/>
      </right>
      <top style="thin">
        <color rgb="FF00BDB6"/>
      </top>
      <bottom style="thin">
        <color rgb="FFF7FFFD"/>
      </bottom>
      <diagonal/>
    </border>
    <border>
      <left style="thin">
        <color rgb="FF00BDB6"/>
      </left>
      <right style="thin">
        <color rgb="FFF7FFFD"/>
      </right>
      <top style="thin">
        <color rgb="FFF7FFFD"/>
      </top>
      <bottom style="thin">
        <color rgb="FFF7FFFD"/>
      </bottom>
      <diagonal/>
    </border>
    <border>
      <left style="thin">
        <color rgb="FF00BDB6"/>
      </left>
      <right style="thin">
        <color rgb="FFD7FDF5"/>
      </right>
      <top/>
      <bottom/>
      <diagonal/>
    </border>
    <border>
      <left/>
      <right style="thin">
        <color rgb="FFD7FDF5"/>
      </right>
      <top/>
      <bottom/>
      <diagonal/>
    </border>
    <border>
      <left style="thin">
        <color rgb="FFD7FDF5"/>
      </left>
      <right style="thin">
        <color rgb="FFD7FDF5"/>
      </right>
      <top/>
      <bottom/>
      <diagonal/>
    </border>
    <border>
      <left style="thin">
        <color rgb="FFD7FDF5"/>
      </left>
      <right/>
      <top/>
      <bottom/>
      <diagonal/>
    </border>
    <border>
      <left style="thin">
        <color rgb="FFD7FDF5"/>
      </left>
      <right style="thin">
        <color rgb="FF00BDB6"/>
      </right>
      <top/>
      <bottom/>
      <diagonal/>
    </border>
    <border>
      <left/>
      <right/>
      <top/>
      <bottom style="thin">
        <color rgb="FF00BDB6"/>
      </bottom>
      <diagonal/>
    </border>
  </borders>
  <cellStyleXfs count="1">
    <xf numFmtId="0" fontId="0" fillId="0" borderId="0"/>
  </cellStyleXfs>
  <cellXfs count="81">
    <xf numFmtId="0" fontId="0" fillId="0" borderId="0" xfId="0"/>
    <xf numFmtId="0" fontId="2" fillId="0" borderId="0" xfId="0" applyFont="1"/>
    <xf numFmtId="0" fontId="3" fillId="0" borderId="0" xfId="0" applyFont="1"/>
    <xf numFmtId="0" fontId="0" fillId="0" borderId="0" xfId="0" applyAlignment="1">
      <alignment horizontal="left"/>
    </xf>
    <xf numFmtId="0" fontId="4" fillId="4" borderId="0" xfId="0" applyFont="1" applyFill="1"/>
    <xf numFmtId="0" fontId="6" fillId="3" borderId="11" xfId="0" applyFont="1" applyFill="1" applyBorder="1" applyAlignment="1">
      <alignment vertical="center" wrapText="1"/>
    </xf>
    <xf numFmtId="0" fontId="6" fillId="3" borderId="12" xfId="0" applyFont="1" applyFill="1" applyBorder="1" applyAlignment="1">
      <alignment vertical="center" wrapText="1"/>
    </xf>
    <xf numFmtId="0" fontId="6" fillId="3" borderId="12" xfId="0" applyFont="1" applyFill="1" applyBorder="1" applyAlignment="1">
      <alignment horizontal="left" vertical="center" wrapText="1"/>
    </xf>
    <xf numFmtId="0" fontId="6" fillId="3" borderId="0" xfId="0" applyFont="1" applyFill="1"/>
    <xf numFmtId="0" fontId="6" fillId="3" borderId="21" xfId="0" applyFont="1" applyFill="1" applyBorder="1" applyAlignment="1">
      <alignment vertical="center" wrapText="1"/>
    </xf>
    <xf numFmtId="0" fontId="6" fillId="3" borderId="21" xfId="0" applyFont="1" applyFill="1" applyBorder="1" applyAlignment="1">
      <alignment horizontal="left" vertical="center" wrapText="1"/>
    </xf>
    <xf numFmtId="1" fontId="6" fillId="3" borderId="12" xfId="0" applyNumberFormat="1" applyFont="1" applyFill="1" applyBorder="1" applyAlignment="1">
      <alignment vertical="center" wrapText="1"/>
    </xf>
    <xf numFmtId="1" fontId="6" fillId="3" borderId="21" xfId="0" applyNumberFormat="1" applyFont="1" applyFill="1" applyBorder="1" applyAlignment="1">
      <alignment vertical="center" wrapText="1"/>
    </xf>
    <xf numFmtId="0" fontId="8" fillId="3" borderId="0" xfId="0" applyFont="1" applyFill="1" applyAlignment="1">
      <alignment horizontal="center" vertical="center"/>
    </xf>
    <xf numFmtId="0" fontId="11" fillId="2" borderId="20" xfId="0" applyFont="1" applyFill="1" applyBorder="1" applyAlignment="1">
      <alignment horizontal="center" vertical="center"/>
    </xf>
    <xf numFmtId="0" fontId="12" fillId="0" borderId="0" xfId="0" applyFont="1"/>
    <xf numFmtId="0" fontId="9" fillId="3" borderId="0" xfId="0" applyFont="1" applyFill="1" applyAlignment="1">
      <alignment horizontal="center" vertical="center"/>
    </xf>
    <xf numFmtId="0" fontId="11" fillId="2" borderId="18" xfId="0" applyFont="1" applyFill="1" applyBorder="1" applyAlignment="1">
      <alignment horizontal="center" vertical="center"/>
    </xf>
    <xf numFmtId="0" fontId="6" fillId="3" borderId="14" xfId="0" applyFont="1" applyFill="1" applyBorder="1" applyAlignment="1">
      <alignment vertical="center" wrapText="1"/>
    </xf>
    <xf numFmtId="0" fontId="6" fillId="3" borderId="23" xfId="0" applyFont="1" applyFill="1" applyBorder="1" applyAlignment="1">
      <alignment vertical="center" wrapText="1"/>
    </xf>
    <xf numFmtId="0" fontId="11" fillId="6" borderId="0" xfId="0" applyFont="1" applyFill="1" applyAlignment="1">
      <alignment horizontal="center" vertical="center"/>
    </xf>
    <xf numFmtId="0" fontId="6" fillId="6" borderId="0" xfId="0" applyFont="1" applyFill="1" applyAlignment="1">
      <alignment vertical="center"/>
    </xf>
    <xf numFmtId="1" fontId="6" fillId="3" borderId="14" xfId="0" applyNumberFormat="1" applyFont="1" applyFill="1" applyBorder="1" applyAlignment="1">
      <alignment vertical="center" wrapText="1"/>
    </xf>
    <xf numFmtId="1" fontId="6" fillId="3" borderId="23" xfId="0" applyNumberFormat="1" applyFont="1" applyFill="1" applyBorder="1" applyAlignment="1">
      <alignment vertical="center" wrapText="1"/>
    </xf>
    <xf numFmtId="0" fontId="11" fillId="2" borderId="12" xfId="0" applyFont="1" applyFill="1" applyBorder="1" applyAlignment="1">
      <alignment horizontal="center" vertical="center"/>
    </xf>
    <xf numFmtId="0" fontId="3" fillId="0" borderId="25" xfId="0" applyFont="1" applyBorder="1"/>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6" xfId="0" applyFont="1" applyFill="1" applyBorder="1" applyAlignment="1">
      <alignment horizontal="center" vertical="center"/>
    </xf>
    <xf numFmtId="0" fontId="6" fillId="3" borderId="5" xfId="0" applyFont="1" applyFill="1" applyBorder="1"/>
    <xf numFmtId="0" fontId="11" fillId="2" borderId="26" xfId="0" applyFont="1" applyFill="1" applyBorder="1" applyAlignment="1">
      <alignment horizontal="center" vertical="center"/>
    </xf>
    <xf numFmtId="0" fontId="6" fillId="3" borderId="13"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6" xfId="0" applyFont="1" applyFill="1" applyBorder="1"/>
    <xf numFmtId="0" fontId="11" fillId="2" borderId="28" xfId="0" applyFont="1" applyFill="1" applyBorder="1" applyAlignment="1">
      <alignment horizontal="center" vertical="center"/>
    </xf>
    <xf numFmtId="0" fontId="6" fillId="3" borderId="29" xfId="0" applyFont="1" applyFill="1" applyBorder="1" applyAlignment="1">
      <alignment vertical="center" wrapText="1"/>
    </xf>
    <xf numFmtId="0" fontId="11" fillId="6" borderId="6" xfId="0" applyFont="1" applyFill="1" applyBorder="1" applyAlignment="1">
      <alignment horizontal="center" vertical="center"/>
    </xf>
    <xf numFmtId="0" fontId="6" fillId="6" borderId="6" xfId="0" applyFont="1" applyFill="1" applyBorder="1" applyAlignment="1">
      <alignment vertical="center"/>
    </xf>
    <xf numFmtId="0" fontId="13" fillId="5" borderId="13" xfId="0" applyFont="1" applyFill="1" applyBorder="1"/>
    <xf numFmtId="0" fontId="11" fillId="2" borderId="16" xfId="0" applyFont="1" applyFill="1" applyBorder="1" applyAlignment="1">
      <alignment horizontal="center" vertical="center"/>
    </xf>
    <xf numFmtId="0" fontId="10" fillId="3" borderId="17" xfId="0" applyFont="1" applyFill="1" applyBorder="1" applyAlignment="1" applyProtection="1">
      <alignment horizontal="left" vertical="center" wrapText="1"/>
      <protection locked="0"/>
    </xf>
    <xf numFmtId="0" fontId="10" fillId="3" borderId="15" xfId="0" applyFont="1" applyFill="1" applyBorder="1" applyAlignment="1" applyProtection="1">
      <alignment horizontal="left" vertical="center" wrapText="1"/>
      <protection locked="0"/>
    </xf>
    <xf numFmtId="0" fontId="10" fillId="3" borderId="17" xfId="0" applyFont="1" applyFill="1" applyBorder="1" applyAlignment="1" applyProtection="1">
      <alignment vertical="center" wrapText="1"/>
      <protection locked="0"/>
    </xf>
    <xf numFmtId="0" fontId="10" fillId="3" borderId="15" xfId="0" applyFont="1" applyFill="1" applyBorder="1" applyAlignment="1" applyProtection="1">
      <alignment vertical="center" wrapText="1"/>
      <protection locked="0"/>
    </xf>
    <xf numFmtId="0" fontId="13" fillId="3" borderId="5" xfId="0" applyFont="1" applyFill="1" applyBorder="1"/>
    <xf numFmtId="0" fontId="13" fillId="5" borderId="26" xfId="0" applyFont="1" applyFill="1" applyBorder="1"/>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5" xfId="0" applyFont="1" applyBorder="1" applyAlignment="1">
      <alignment horizontal="left" vertical="center"/>
    </xf>
    <xf numFmtId="0" fontId="14" fillId="0" borderId="0" xfId="0" applyFont="1" applyAlignment="1">
      <alignment horizontal="left" vertical="center"/>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37"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7" fillId="2" borderId="24"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7" xfId="0" applyFont="1" applyFill="1" applyBorder="1" applyAlignment="1">
      <alignment horizontal="center" vertical="center"/>
    </xf>
    <xf numFmtId="0" fontId="6" fillId="5" borderId="30" xfId="0" applyFont="1" applyFill="1" applyBorder="1" applyAlignment="1">
      <alignment vertical="center" wrapText="1"/>
    </xf>
    <xf numFmtId="0" fontId="6" fillId="5" borderId="10" xfId="0" applyFont="1" applyFill="1" applyBorder="1" applyAlignment="1">
      <alignment vertical="center" wrapText="1"/>
    </xf>
    <xf numFmtId="0" fontId="6" fillId="5" borderId="1" xfId="0" applyFont="1" applyFill="1" applyBorder="1" applyAlignment="1">
      <alignment vertical="center" wrapText="1"/>
    </xf>
    <xf numFmtId="0" fontId="6" fillId="5" borderId="9" xfId="0" applyFont="1" applyFill="1" applyBorder="1" applyAlignment="1">
      <alignment vertical="center" wrapText="1"/>
    </xf>
    <xf numFmtId="0" fontId="6" fillId="5" borderId="31" xfId="0" applyFont="1" applyFill="1" applyBorder="1" applyAlignment="1">
      <alignment vertical="center" wrapText="1"/>
    </xf>
    <xf numFmtId="0" fontId="6" fillId="5" borderId="4" xfId="0" applyFont="1" applyFill="1" applyBorder="1" applyAlignment="1">
      <alignment vertical="center" wrapText="1"/>
    </xf>
    <xf numFmtId="0" fontId="6" fillId="5" borderId="19" xfId="0" applyFont="1" applyFill="1" applyBorder="1" applyAlignment="1">
      <alignment vertical="center" wrapText="1"/>
    </xf>
    <xf numFmtId="0" fontId="6" fillId="5" borderId="2" xfId="0" applyFont="1" applyFill="1" applyBorder="1" applyAlignment="1">
      <alignment vertical="center" wrapText="1"/>
    </xf>
    <xf numFmtId="0" fontId="7" fillId="2" borderId="32"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5" fillId="3" borderId="16" xfId="0" applyFont="1" applyFill="1" applyBorder="1" applyAlignment="1">
      <alignment horizontal="left" vertical="center"/>
    </xf>
    <xf numFmtId="0" fontId="5" fillId="3" borderId="20" xfId="0" applyFont="1" applyFill="1" applyBorder="1" applyAlignment="1">
      <alignment horizontal="left" vertical="center"/>
    </xf>
    <xf numFmtId="0" fontId="5" fillId="3" borderId="17" xfId="0" applyFont="1" applyFill="1" applyBorder="1" applyAlignment="1">
      <alignment horizontal="left" vertical="center"/>
    </xf>
    <xf numFmtId="0" fontId="5" fillId="3" borderId="12" xfId="0" applyFont="1" applyFill="1" applyBorder="1" applyAlignment="1">
      <alignment horizontal="left" vertical="center"/>
    </xf>
    <xf numFmtId="0" fontId="15" fillId="0" borderId="5" xfId="0" applyFont="1" applyBorder="1" applyAlignment="1">
      <alignment vertical="top" wrapText="1"/>
    </xf>
    <xf numFmtId="0" fontId="15" fillId="0" borderId="0" xfId="0" applyFont="1" applyAlignment="1">
      <alignment vertical="top" wrapText="1"/>
    </xf>
    <xf numFmtId="0" fontId="15" fillId="0" borderId="5" xfId="0" applyFont="1" applyBorder="1" applyAlignment="1">
      <alignment horizontal="left" vertical="top" wrapText="1"/>
    </xf>
    <xf numFmtId="0" fontId="15" fillId="0" borderId="0" xfId="0" applyFont="1" applyAlignment="1">
      <alignment horizontal="left" vertical="top" wrapText="1"/>
    </xf>
  </cellXfs>
  <cellStyles count="1">
    <cellStyle name="Normal" xfId="0" builtinId="0"/>
  </cellStyles>
  <dxfs count="0"/>
  <tableStyles count="0" defaultTableStyle="TableStyleMedium2" defaultPivotStyle="PivotStyleMedium9"/>
  <colors>
    <mruColors>
      <color rgb="FF00BD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157898</xdr:colOff>
      <xdr:row>3</xdr:row>
      <xdr:rowOff>45710</xdr:rowOff>
    </xdr:from>
    <xdr:to>
      <xdr:col>7</xdr:col>
      <xdr:colOff>1321391</xdr:colOff>
      <xdr:row>4</xdr:row>
      <xdr:rowOff>172318</xdr:rowOff>
    </xdr:to>
    <xdr:pic>
      <xdr:nvPicPr>
        <xdr:cNvPr id="2" name="Picture 1">
          <a:extLst>
            <a:ext uri="{FF2B5EF4-FFF2-40B4-BE49-F238E27FC236}">
              <a16:creationId xmlns:a16="http://schemas.microsoft.com/office/drawing/2014/main" id="{AD4A6515-D182-4785-8EB0-A04A00DB64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46625" y="599892"/>
          <a:ext cx="1169843" cy="30844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08E09-7B14-4644-9DF0-351B9D42453F}">
  <dimension ref="B2:AK101"/>
  <sheetViews>
    <sheetView showGridLines="0" tabSelected="1" zoomScale="90" zoomScaleNormal="90" workbookViewId="0">
      <selection activeCell="C12" sqref="C12"/>
    </sheetView>
  </sheetViews>
  <sheetFormatPr defaultRowHeight="14.5" x14ac:dyDescent="0.35"/>
  <cols>
    <col min="1" max="1" width="4.54296875" customWidth="1"/>
    <col min="2" max="2" width="20.1796875" customWidth="1"/>
    <col min="3" max="3" width="35.90625" customWidth="1"/>
    <col min="4" max="4" width="10.453125" hidden="1" customWidth="1"/>
    <col min="5" max="5" width="3.453125" hidden="1" customWidth="1"/>
    <col min="6" max="6" width="25.7265625" customWidth="1"/>
    <col min="7" max="7" width="20" customWidth="1"/>
    <col min="8" max="8" width="27.54296875" customWidth="1"/>
    <col min="9" max="9" width="4.54296875" customWidth="1"/>
    <col min="11" max="24" width="0" hidden="1" customWidth="1"/>
    <col min="25" max="25" width="21.81640625" hidden="1" customWidth="1"/>
    <col min="26" max="26" width="20.453125" hidden="1" customWidth="1"/>
    <col min="27" max="37" width="0" hidden="1" customWidth="1"/>
  </cols>
  <sheetData>
    <row r="2" spans="2:37" ht="14.5" customHeight="1" x14ac:dyDescent="0.35">
      <c r="B2" s="46" t="s">
        <v>160</v>
      </c>
      <c r="C2" s="47"/>
      <c r="D2" s="47"/>
      <c r="E2" s="47"/>
      <c r="F2" s="47"/>
      <c r="G2" s="26"/>
      <c r="H2" s="27"/>
      <c r="I2" s="1"/>
      <c r="J2" s="1"/>
      <c r="K2" s="1" t="s">
        <v>74</v>
      </c>
      <c r="L2" s="1" t="s">
        <v>75</v>
      </c>
      <c r="M2" s="1" t="s">
        <v>76</v>
      </c>
      <c r="N2" s="1" t="s">
        <v>77</v>
      </c>
      <c r="O2" s="1" t="s">
        <v>78</v>
      </c>
      <c r="P2" s="1" t="s">
        <v>79</v>
      </c>
      <c r="Q2" s="1" t="s">
        <v>80</v>
      </c>
      <c r="R2" s="1" t="s">
        <v>81</v>
      </c>
      <c r="S2" s="1" t="s">
        <v>82</v>
      </c>
      <c r="T2" s="1" t="s">
        <v>73</v>
      </c>
      <c r="U2" s="1" t="s">
        <v>83</v>
      </c>
      <c r="V2" s="1" t="s">
        <v>84</v>
      </c>
      <c r="W2" s="1" t="s">
        <v>92</v>
      </c>
      <c r="X2" s="1" t="s">
        <v>93</v>
      </c>
      <c r="Y2" s="4" t="s">
        <v>138</v>
      </c>
      <c r="Z2" s="4" t="s">
        <v>139</v>
      </c>
      <c r="AA2" s="1"/>
      <c r="AB2" s="1" t="s">
        <v>85</v>
      </c>
      <c r="AC2" s="1" t="s">
        <v>86</v>
      </c>
      <c r="AD2" s="1" t="s">
        <v>87</v>
      </c>
      <c r="AE2" s="1" t="s">
        <v>88</v>
      </c>
      <c r="AF2" s="1"/>
      <c r="AG2" s="1" t="s">
        <v>89</v>
      </c>
      <c r="AH2" s="1" t="s">
        <v>90</v>
      </c>
      <c r="AI2" s="1" t="s">
        <v>91</v>
      </c>
      <c r="AJ2" t="s">
        <v>152</v>
      </c>
      <c r="AK2" t="s">
        <v>153</v>
      </c>
    </row>
    <row r="3" spans="2:37" ht="14.5" customHeight="1" x14ac:dyDescent="0.35">
      <c r="B3" s="48"/>
      <c r="C3" s="49"/>
      <c r="D3" s="49"/>
      <c r="E3" s="49"/>
      <c r="F3" s="49"/>
      <c r="G3" s="13"/>
      <c r="H3" s="28"/>
      <c r="I3" s="1"/>
      <c r="J3" s="1"/>
      <c r="K3" s="1"/>
      <c r="L3" s="1"/>
      <c r="M3" s="1"/>
      <c r="N3" s="1"/>
      <c r="O3" s="1"/>
      <c r="P3" s="1"/>
      <c r="Q3" s="1"/>
      <c r="R3" s="1"/>
      <c r="S3" s="1"/>
      <c r="T3" s="1"/>
      <c r="U3" s="1"/>
      <c r="V3" s="1"/>
      <c r="W3" s="1"/>
      <c r="X3" s="1"/>
      <c r="Y3" s="4"/>
      <c r="Z3" s="4"/>
      <c r="AA3" s="1"/>
      <c r="AB3" s="1"/>
      <c r="AC3" s="1"/>
      <c r="AD3" s="1"/>
      <c r="AE3" s="1"/>
      <c r="AF3" s="1"/>
      <c r="AG3" s="1"/>
      <c r="AH3" s="1"/>
      <c r="AI3" s="1"/>
    </row>
    <row r="4" spans="2:37" ht="14.5" customHeight="1" x14ac:dyDescent="0.35">
      <c r="B4" s="48"/>
      <c r="C4" s="49"/>
      <c r="D4" s="49"/>
      <c r="E4" s="49"/>
      <c r="F4" s="49"/>
      <c r="G4" s="13"/>
      <c r="H4" s="28"/>
      <c r="I4" s="1"/>
      <c r="J4" s="1"/>
      <c r="K4" s="1"/>
      <c r="L4" s="1"/>
      <c r="M4" s="1"/>
      <c r="N4" s="1"/>
      <c r="O4" s="1"/>
      <c r="P4" s="1"/>
      <c r="Q4" s="1"/>
      <c r="R4" s="1"/>
      <c r="S4" s="1"/>
      <c r="T4" s="1"/>
      <c r="U4" s="1"/>
      <c r="V4" s="1"/>
      <c r="W4" s="1"/>
      <c r="X4" s="1"/>
      <c r="Y4" s="4"/>
      <c r="Z4" s="4"/>
      <c r="AA4" s="1"/>
      <c r="AB4" s="1"/>
      <c r="AC4" s="1"/>
      <c r="AD4" s="1"/>
      <c r="AE4" s="1"/>
      <c r="AF4" s="1"/>
      <c r="AG4" s="1"/>
      <c r="AH4" s="1"/>
      <c r="AI4" s="1"/>
    </row>
    <row r="5" spans="2:37" ht="14.5" customHeight="1" x14ac:dyDescent="0.35">
      <c r="B5" s="48"/>
      <c r="C5" s="49"/>
      <c r="D5" s="49"/>
      <c r="E5" s="49"/>
      <c r="F5" s="49"/>
      <c r="G5" s="13"/>
      <c r="H5" s="28"/>
      <c r="I5" s="1"/>
      <c r="J5" s="1"/>
      <c r="K5" s="1" t="str" cm="1">
        <f t="array" ref="K5:Q100">_xlfn._xlws.FILTER(CHOOSE({1,2,3,4,5,6,7},TRIM('Qualification Library'!A2:A100)&amp;" | "&amp;TRIM('Qualification Library'!B2:B100)&amp;" | "&amp;'Qualification Library'!C2:C100&amp;" GLH",TRIM('Qualification Library'!B2:B100),'Qualification Library'!C2:C100,TRIM('Qualification Library'!D2:D100),TRIM('Qualification Library'!F2:F100),TRIM('Qualification Library'!H2:H100),TRIM('Qualification Library'!A2:A100)),(TRIM('Qualification Library'!G2:G100)="Yes")*(TRIM('Qualification Library'!D2:D100)&lt;&gt;"Can be added to programme"),"")</f>
        <v>V Level | Digital systems and data | 360 GLH</v>
      </c>
      <c r="L5" s="1" t="str">
        <v>Digital systems and data</v>
      </c>
      <c r="M5" s="1">
        <v>360</v>
      </c>
      <c r="N5" s="1" t="str">
        <v>Can be used in a mixed programme of study</v>
      </c>
      <c r="O5" s="1" t="str">
        <v>New from 2027</v>
      </c>
      <c r="P5" s="1" t="str">
        <v>NA</v>
      </c>
      <c r="Q5" s="1" t="str">
        <v>V Level</v>
      </c>
      <c r="R5" s="1" t="str" cm="1">
        <f t="array" ref="R5:V7">_xlfn._xlws.FILTER(CHOOSE({1,2,3,4,5},TRIM('Qualification Library'!A2:A100)&amp;" | "&amp;TRIM('Qualification Library'!B2:B100)&amp;" | "&amp;'Qualification Library'!C2:C100&amp;" GLH",TRIM('Qualification Library'!B2:B100),'Qualification Library'!C2:C100,TRIM('Qualification Library'!F2:F100),TRIM('Qualification Library'!A2:A100)),(TRIM('Qualification Library'!G2:G100)="Yes")*(TRIM('Qualification Library'!D2:D100)="Can be added to programme"),"")</f>
        <v>Level 3 Enrichment Certificate | Sustainability | 150 GLH</v>
      </c>
      <c r="S5" s="1" t="str">
        <v>Sustainability</v>
      </c>
      <c r="T5" s="1">
        <v>150</v>
      </c>
      <c r="U5" s="1" t="str">
        <v>Continuing</v>
      </c>
      <c r="V5" s="1" t="str">
        <v>Level 3 Enrichment Certificate</v>
      </c>
      <c r="W5" s="1"/>
      <c r="X5" s="1"/>
      <c r="Y5" s="4"/>
      <c r="Z5" s="4"/>
      <c r="AA5" s="1"/>
      <c r="AB5" s="1" t="str" cm="1">
        <f t="array" ref="AB5:AB101">_xlfn.VSTACK("",_xlfn._xlws.FILTER($K$5:$K$201,$K$5:$K$201&lt;&gt;"",""))</f>
        <v/>
      </c>
      <c r="AC5" s="1" t="str" cm="1">
        <f t="array" ref="AC5">_xlfn.LET(_xlpm.p,"click to select from the drop down box",_xlpm.r,"Reset choices",_xlpm.prev,_xlfn._xlws.FILTER($C$12:$C$12,($C$12:$C$12&lt;&gt;"")*($C$12:$C$12&lt;&gt;_xlpm.p)*($C$12:$C$12&lt;&gt;_xlpm.r),""),_xlpm.prevCount,SUM(--(_xlpm.prev&lt;&gt;"")),_xlpm.prevPairs,_xlfn._xlws.FILTER($AJ$12:$AJ$12&amp;"|"&amp;_xlfn.XLOOKUP($C$12:$C$12,$K:$K,$Q:$Q,""),($C$12:$C$12&lt;&gt;"")*($C$12:$C$12&lt;&gt;_xlpm.p)*($C$12:$C$12&lt;&gt;_xlpm.r),""),IF(_xlpm.prevCount=0,"",_xlfn.VSTACK("",_xlfn._xlws.FILTER($K$5:$K$201,($K$5:$K$201&lt;&gt;"")*($N$5:$N$201&lt;&gt;"Forms a full programme")*ISNA(_xlfn.XMATCH($L$5:$L$201&amp;"|"&amp;$Q$5:$Q$201,_xlpm.prevPairs)),""))))</f>
        <v/>
      </c>
      <c r="AD5" s="1" t="str" cm="1">
        <f t="array" ref="AD5">_xlfn.LET(_xlpm.p,"click to select from the drop down box",_xlpm.r,"Reset choices",_xlpm.prev,_xlfn._xlws.FILTER($C$12:$C$13,($C$12:$C$13&lt;&gt;"")*($C$12:$C$13&lt;&gt;_xlpm.p)*($C$12:$C$13&lt;&gt;_xlpm.r),""),_xlpm.prevCount,SUM(--(_xlpm.prev&lt;&gt;"")),_xlpm.prevPairs,_xlfn._xlws.FILTER($AJ$12:$AJ$13&amp;"|"&amp;_xlfn.XLOOKUP($C$12:$C$13,$K:$K,$Q:$Q,""),($C$12:$C$13&lt;&gt;"")*($C$12:$C$13&lt;&gt;_xlpm.p)*($C$12:$C$13&lt;&gt;_xlpm.r),""),IF(_xlpm.prevCount&lt;2,"",_xlfn.VSTACK("",_xlfn._xlws.FILTER($K$5:$K$201,($K$5:$K$201&lt;&gt;"")*($N$5:$N$201&lt;&gt;"Forms a full programme")*ISNA(_xlfn.XMATCH($L$5:$L$201&amp;"|"&amp;$Q$5:$Q$201,_xlpm.prevPairs)),""))))</f>
        <v/>
      </c>
      <c r="AE5" s="1" t="str" cm="1">
        <f t="array" ref="AE5">_xlfn.LET(_xlpm.p,"click to select from the drop down box",_xlpm.r,"Reset choices",_xlpm.prev,_xlfn._xlws.FILTER($C$12:$C$14,($C$12:$C$14&lt;&gt;"")*($C$12:$C$14&lt;&gt;_xlpm.p)*($C$12:$C$14&lt;&gt;_xlpm.r),""),_xlpm.prevCount,SUM(--(_xlpm.prev&lt;&gt;"")),_xlpm.prevPairs,_xlfn._xlws.FILTER($AJ$12:$AJ$14&amp;"|"&amp;_xlfn.XLOOKUP($C$12:$C$14,$K:$K,$Q:$Q,""),($C$12:$C$14&lt;&gt;"")*($C$12:$C$14&lt;&gt;_xlpm.p)*($C$12:$C$14&lt;&gt;_xlpm.r),""),IF(_xlpm.prevCount&lt;3,"",_xlfn.VSTACK("",_xlfn._xlws.FILTER($K$5:$K$201,($K$5:$K$201&lt;&gt;"")*($N$5:$N$201&lt;&gt;"Forms a full programme")*ISNA(_xlfn.XMATCH($L$5:$L$201&amp;"|"&amp;$Q$5:$Q$201,_xlpm.prevPairs)),""))))</f>
        <v/>
      </c>
      <c r="AF5" s="1"/>
      <c r="AG5" s="1" t="str" cm="1">
        <f t="array" ref="AG5:AG8">_xlfn.VSTACK("",_xlfn._xlws.FILTER($R$5:$R$51,$R$5:$R$51&lt;&gt;""))</f>
        <v/>
      </c>
      <c r="AH5" s="1" t="str" cm="1">
        <f t="array" ref="AH5:AH8">_xlfn.VSTACK("",_xlfn._xlws.FILTER($R$5:$R$51,($R$5:$R$51&lt;&gt;"")*ISNA(_xlfn.XMATCH($R$5:$R$51,$C$20:$C$20)),""))</f>
        <v/>
      </c>
      <c r="AI5" s="1" t="str" cm="1">
        <f t="array" ref="AI5:AI8">_xlfn.VSTACK("",_xlfn._xlws.FILTER($R$5:$R$51,($R$5:$R$51&lt;&gt;"")*ISNA(_xlfn.XMATCH($R$5:$R$51,$C$20:$C$21)),""))</f>
        <v/>
      </c>
    </row>
    <row r="6" spans="2:37" ht="14.5" customHeight="1" x14ac:dyDescent="0.35">
      <c r="B6" s="48"/>
      <c r="C6" s="49"/>
      <c r="D6" s="49"/>
      <c r="E6" s="49"/>
      <c r="F6" s="49"/>
      <c r="G6" s="13"/>
      <c r="H6" s="28"/>
      <c r="I6" s="1"/>
      <c r="J6" s="1"/>
      <c r="K6" s="1" t="str">
        <v>V Level | Education | 360 GLH</v>
      </c>
      <c r="L6" s="1" t="str">
        <v>Education</v>
      </c>
      <c r="M6" s="1">
        <v>360</v>
      </c>
      <c r="N6" s="1" t="str">
        <v>Can be used in a mixed programme of study</v>
      </c>
      <c r="O6" s="1" t="str">
        <v>New from 2027</v>
      </c>
      <c r="P6" s="1" t="str">
        <v>NA</v>
      </c>
      <c r="Q6" s="1" t="str">
        <v>V Level</v>
      </c>
      <c r="R6" s="1" t="str">
        <v>Level 3 Enrichment Award | Oracy | 30 GLH</v>
      </c>
      <c r="S6" s="1" t="str">
        <v>Oracy</v>
      </c>
      <c r="T6" s="1">
        <v>30</v>
      </c>
      <c r="U6" s="1" t="str">
        <v>Continuing</v>
      </c>
      <c r="V6" s="1" t="str">
        <v>Level 3 Enrichment Award</v>
      </c>
      <c r="W6" s="1"/>
      <c r="X6" s="1"/>
      <c r="Y6" s="4"/>
      <c r="Z6" s="4"/>
      <c r="AA6" s="1"/>
      <c r="AB6" s="1" t="str">
        <v>V Level | Digital systems and data | 360 GLH</v>
      </c>
      <c r="AC6" s="1"/>
      <c r="AD6" s="1"/>
      <c r="AE6" s="1"/>
      <c r="AF6" s="1"/>
      <c r="AG6" s="1" t="str">
        <v>Level 3 Enrichment Certificate | Sustainability | 150 GLH</v>
      </c>
      <c r="AH6" s="1" t="str">
        <v>Level 3 Enrichment Certificate | Sustainability | 150 GLH</v>
      </c>
      <c r="AI6" s="1" t="str">
        <v>Level 3 Enrichment Certificate | Sustainability | 150 GLH</v>
      </c>
    </row>
    <row r="7" spans="2:37" ht="14.5" customHeight="1" x14ac:dyDescent="0.35">
      <c r="B7" s="77" t="s">
        <v>156</v>
      </c>
      <c r="C7" s="78"/>
      <c r="D7" s="16"/>
      <c r="E7" s="16"/>
      <c r="F7" s="16"/>
      <c r="G7" s="13"/>
      <c r="H7" s="28"/>
      <c r="I7" s="1"/>
      <c r="J7" s="1"/>
      <c r="K7" s="1" t="str">
        <v>V Level | Accounting and Finance | 360 GLH</v>
      </c>
      <c r="L7" s="1" t="str">
        <v>Accounting and Finance</v>
      </c>
      <c r="M7" s="1">
        <v>360</v>
      </c>
      <c r="N7" s="1" t="str">
        <v>Can be used in a mixed programme of study</v>
      </c>
      <c r="O7" s="1" t="str">
        <v>New from 2027</v>
      </c>
      <c r="P7" s="1" t="str">
        <v>NA</v>
      </c>
      <c r="Q7" s="1" t="str">
        <v>V Level</v>
      </c>
      <c r="R7" s="1" t="str">
        <v>Level 3 Enrichment Award | Personal Finance | 30 GLH</v>
      </c>
      <c r="S7" s="1" t="str">
        <v>Personal Finance</v>
      </c>
      <c r="T7" s="1">
        <v>30</v>
      </c>
      <c r="U7" s="1" t="str">
        <v>Continuing</v>
      </c>
      <c r="V7" s="1" t="str">
        <v>Level 3 Enrichment Award</v>
      </c>
      <c r="W7" s="1"/>
      <c r="X7" s="1"/>
      <c r="Y7" s="4"/>
      <c r="Z7" s="4"/>
      <c r="AA7" s="1"/>
      <c r="AB7" s="1" t="str">
        <v>V Level | Education | 360 GLH</v>
      </c>
      <c r="AC7" s="1"/>
      <c r="AD7" s="1"/>
      <c r="AE7" s="1"/>
      <c r="AF7" s="1"/>
      <c r="AG7" s="15" t="str">
        <v>Level 3 Enrichment Award | Oracy | 30 GLH</v>
      </c>
      <c r="AH7" s="1" t="str">
        <v>Level 3 Enrichment Award | Oracy | 30 GLH</v>
      </c>
      <c r="AI7" s="1" t="str">
        <v>Level 3 Enrichment Award | Oracy | 30 GLH</v>
      </c>
    </row>
    <row r="8" spans="2:37" ht="14.5" customHeight="1" x14ac:dyDescent="0.35">
      <c r="B8" s="79" t="s">
        <v>157</v>
      </c>
      <c r="C8" s="80"/>
      <c r="D8" s="16"/>
      <c r="E8" s="16"/>
      <c r="F8" s="16"/>
      <c r="G8" s="13"/>
      <c r="H8" s="28"/>
      <c r="I8" s="1"/>
      <c r="J8" s="1"/>
      <c r="K8" s="1" t="str">
        <v>A Level | Ancient History | 360 GLH</v>
      </c>
      <c r="L8" s="1" t="str">
        <v>Ancient History</v>
      </c>
      <c r="M8" s="1">
        <v>360</v>
      </c>
      <c r="N8" s="1" t="str">
        <v>Can be used in a mixed programme of study</v>
      </c>
      <c r="O8" s="1" t="str">
        <v>Continuing</v>
      </c>
      <c r="P8" s="1" t="str">
        <v>NA</v>
      </c>
      <c r="Q8" s="1" t="str">
        <v>A Level</v>
      </c>
      <c r="R8" s="1"/>
      <c r="S8" s="1"/>
      <c r="T8" s="1"/>
      <c r="U8" s="1"/>
      <c r="V8" s="1"/>
      <c r="W8" s="1"/>
      <c r="X8" s="1"/>
      <c r="Y8" s="4"/>
      <c r="Z8" s="4"/>
      <c r="AA8" s="1"/>
      <c r="AB8" s="1" t="str">
        <v>V Level | Accounting and Finance | 360 GLH</v>
      </c>
      <c r="AC8" s="1"/>
      <c r="AD8" s="1"/>
      <c r="AE8" s="1"/>
      <c r="AF8" s="1"/>
      <c r="AG8" s="15" t="str">
        <v>Level 3 Enrichment Award | Personal Finance | 30 GLH</v>
      </c>
      <c r="AH8" s="1" t="str">
        <v>Level 3 Enrichment Award | Personal Finance | 30 GLH</v>
      </c>
      <c r="AI8" s="1" t="str">
        <v>Level 3 Enrichment Award | Personal Finance | 30 GLH</v>
      </c>
    </row>
    <row r="9" spans="2:37" ht="14.5" customHeight="1" x14ac:dyDescent="0.35">
      <c r="B9" s="77" t="s">
        <v>159</v>
      </c>
      <c r="C9" s="78"/>
      <c r="D9" s="16"/>
      <c r="E9" s="16"/>
      <c r="F9" s="16"/>
      <c r="G9" s="13"/>
      <c r="H9" s="28"/>
      <c r="I9" s="1"/>
      <c r="J9" s="1"/>
      <c r="K9" s="1" t="str">
        <v>A Level | Art, Craft and Design | 360 GLH</v>
      </c>
      <c r="L9" s="1" t="str">
        <v>Art, Craft and Design</v>
      </c>
      <c r="M9" s="1">
        <v>360</v>
      </c>
      <c r="N9" s="1" t="str">
        <v>Can be used in a mixed programme of study</v>
      </c>
      <c r="O9" s="1" t="str">
        <v>Continuing</v>
      </c>
      <c r="P9" s="1" t="str">
        <v>NA</v>
      </c>
      <c r="Q9" s="1" t="str">
        <v>A Level</v>
      </c>
      <c r="R9" s="1"/>
      <c r="S9" s="1"/>
      <c r="T9" s="1"/>
      <c r="U9" s="1"/>
      <c r="V9" s="1"/>
      <c r="W9" s="1"/>
      <c r="X9" s="1"/>
      <c r="Y9" s="4"/>
      <c r="Z9" s="4"/>
      <c r="AA9" s="1"/>
      <c r="AB9" s="1" t="str">
        <v>A Level | Ancient History | 360 GLH</v>
      </c>
      <c r="AC9" s="1"/>
      <c r="AD9" s="1"/>
      <c r="AE9" s="1"/>
      <c r="AF9" s="1"/>
      <c r="AG9" s="1"/>
      <c r="AH9" s="1"/>
      <c r="AI9" s="1"/>
    </row>
    <row r="10" spans="2:37" ht="16" customHeight="1" x14ac:dyDescent="0.35">
      <c r="B10" s="29"/>
      <c r="C10" s="8"/>
      <c r="D10" s="8"/>
      <c r="E10" s="8"/>
      <c r="F10" s="8"/>
      <c r="G10" s="8"/>
      <c r="H10" s="33"/>
      <c r="I10" s="2"/>
      <c r="J10" s="2"/>
      <c r="K10" s="2" t="str">
        <v>A Level | Art and Design: Fine Art | 360 GLH</v>
      </c>
      <c r="L10" s="2" t="str">
        <v>Art and Design: Fine Art</v>
      </c>
      <c r="M10" s="2">
        <v>360</v>
      </c>
      <c r="N10" s="2" t="str">
        <v>Can be used in a mixed programme of study</v>
      </c>
      <c r="O10" s="2" t="str">
        <v>Continuing</v>
      </c>
      <c r="P10" s="2" t="str">
        <v>NA</v>
      </c>
      <c r="Q10" s="2" t="str">
        <v>A Level</v>
      </c>
      <c r="R10" s="2"/>
      <c r="S10" s="2"/>
      <c r="T10" s="2"/>
      <c r="U10" s="2"/>
      <c r="V10" s="2"/>
      <c r="W10" s="2" t="s">
        <v>76</v>
      </c>
      <c r="X10" s="2">
        <f>SUM(AK12:AK15)</f>
        <v>0</v>
      </c>
      <c r="Y10" s="2"/>
      <c r="Z10" s="2"/>
      <c r="AA10" s="2"/>
      <c r="AB10" s="2" t="str">
        <v>A Level | Art, Craft and Design | 360 GLH</v>
      </c>
      <c r="AC10" s="2"/>
      <c r="AD10" s="2"/>
      <c r="AE10" s="2"/>
      <c r="AF10" s="2"/>
      <c r="AG10" s="2"/>
      <c r="AH10" s="2"/>
      <c r="AI10" s="2"/>
    </row>
    <row r="11" spans="2:37" x14ac:dyDescent="0.35">
      <c r="B11" s="30" t="s">
        <v>68</v>
      </c>
      <c r="C11" s="39" t="s">
        <v>69</v>
      </c>
      <c r="D11" s="14"/>
      <c r="E11" s="14"/>
      <c r="F11" s="14" t="s">
        <v>2</v>
      </c>
      <c r="G11" s="17" t="s">
        <v>161</v>
      </c>
      <c r="H11" s="34" t="s">
        <v>70</v>
      </c>
      <c r="I11" s="2"/>
      <c r="J11" s="2"/>
      <c r="K11" s="2" t="str">
        <v>A Level | Art and Design: Graphic Communication | 360 GLH</v>
      </c>
      <c r="L11" s="2" t="str">
        <v>Art and Design: Graphic Communication</v>
      </c>
      <c r="M11" s="2">
        <v>360</v>
      </c>
      <c r="N11" s="2" t="str">
        <v>Can be used in a mixed programme of study</v>
      </c>
      <c r="O11" s="2" t="str">
        <v>Continuing</v>
      </c>
      <c r="P11" s="2" t="str">
        <v>NA</v>
      </c>
      <c r="Q11" s="2" t="str">
        <v>A Level</v>
      </c>
      <c r="R11" s="2"/>
      <c r="S11" s="2"/>
      <c r="T11" s="2"/>
      <c r="U11" s="2"/>
      <c r="V11" s="2"/>
      <c r="W11" s="2" t="s">
        <v>94</v>
      </c>
      <c r="X11" s="2" t="b">
        <f>COUNTIF(F12:F15,"Forms a full programme")&gt;0</f>
        <v>0</v>
      </c>
      <c r="Y11" s="2"/>
      <c r="Z11" s="2"/>
      <c r="AA11" s="2"/>
      <c r="AB11" s="2" t="str">
        <v>A Level | Art and Design: Fine Art | 360 GLH</v>
      </c>
      <c r="AC11" s="2"/>
      <c r="AD11" s="2"/>
      <c r="AE11" s="2"/>
      <c r="AF11" s="2"/>
      <c r="AG11" s="2"/>
      <c r="AH11" s="2"/>
      <c r="AI11" s="2"/>
    </row>
    <row r="12" spans="2:37" ht="50.15" customHeight="1" x14ac:dyDescent="0.35">
      <c r="B12" s="31">
        <v>1</v>
      </c>
      <c r="C12" s="40" t="s">
        <v>155</v>
      </c>
      <c r="D12" s="6"/>
      <c r="E12" s="11"/>
      <c r="F12" s="7" t="str">
        <f>_xlfn.LET(_xlpm.p,"click to select from the drop down box",_xlpm.s,C12,IF(OR(_xlpm.s="",_xlpm.s=_xlpm.p),"",_xlfn.XLOOKUP(_xlpm.s,$K:$K,$N:$N,"")))</f>
        <v/>
      </c>
      <c r="G12" s="18" t="str">
        <f>_xlfn.LET(_xlpm.p,"click to select from the drop down box",_xlpm.s,C12,IF(OR(_xlpm.s="",_xlpm.s=_xlpm.p),"",_xlfn.XLOOKUP(_xlpm.s,$K:$K,$O:$O,"")))</f>
        <v/>
      </c>
      <c r="H12" s="5" t="str">
        <f>_xlfn.LET(_xlpm.p,"click to select from the drop down box",_xlpm.s,C12,IF(OR(_xlpm.s="",_xlpm.s=_xlpm.p),"",_xlfn.XLOOKUP(_xlpm.s,$K:$K,$P:$P,"")))</f>
        <v/>
      </c>
      <c r="I12" s="2"/>
      <c r="J12" s="2"/>
      <c r="K12" s="2" t="str">
        <v>A Level | Art and Design: Photography | 360 GLH</v>
      </c>
      <c r="L12" s="2" t="str">
        <v>Art and Design: Photography</v>
      </c>
      <c r="M12" s="2">
        <v>360</v>
      </c>
      <c r="N12" s="2" t="str">
        <v>Can be used in a mixed programme of study</v>
      </c>
      <c r="O12" s="2" t="str">
        <v>Continuing</v>
      </c>
      <c r="P12" s="2" t="str">
        <v>NA</v>
      </c>
      <c r="Q12" s="2" t="str">
        <v>A Level</v>
      </c>
      <c r="R12" s="2"/>
      <c r="S12" s="2"/>
      <c r="T12" s="2"/>
      <c r="U12" s="2"/>
      <c r="V12" s="2"/>
      <c r="W12" s="2" t="s">
        <v>95</v>
      </c>
      <c r="X12" s="2" t="b" cm="1">
        <f t="array" ref="X12">_xlfn.LET(_xlpm.p,"click to select from the drop down box",_xlpm.r,"Reset choices",_xlpm.sel,C12:C15,_xlpm.mask,(_xlpm.sel&lt;&gt;"")*(_xlpm.sel&lt;&gt;_xlpm.p)*(_xlpm.sel&lt;&gt;_xlpm.r),IFERROR(_xlfn.LET(_xlpm.valid,_xlfn._xlws.FILTER(_xlpm.sel,_xlpm.mask),_xlpm.subjects,_xlfn._xlws.FILTER(AJ12:AJ15,_xlpm.mask),_xlpm.families,_xlfn.XLOOKUP(_xlpm.valid,$K:$K,$Q:$Q,""),_xlpm.pairs,_xlpm.subjects&amp;"|"&amp;_xlpm.families,IF(ROWS(_xlpm.pairs)&lt;=1,FALSE,COUNTA(_xlfn.UNIQUE(_xlpm.pairs))&lt;ROWS(_xlpm.pairs))),FALSE))</f>
        <v>0</v>
      </c>
      <c r="Y12" s="2" t="str" cm="1">
        <f t="array" ref="Y12">_xlfn.LET(_xlpm.p,"click to select from the drop down box",_xlpm.s,C12,_xlpm.key,'Qualification Library'!$A$2:$A$203&amp;" | "&amp;'Qualification Library'!$B$2:$B$203&amp;" | "&amp;'Qualification Library'!$C$2:$C$203&amp;" GLH",IF(OR(_xlpm.s="",_xlpm.s=_xlpm.p),"",_xlfn.XLOOKUP(_xlpm.s,_xlpm.key,'Qualification Library'!$I$2:$I$203,"")))</f>
        <v/>
      </c>
      <c r="Z12" s="2" t="str" cm="1">
        <f t="array" ref="Z12">_xlfn.LET(_xlpm.p,"click to select from the drop down box",_xlpm.s,C12,_xlpm.key,'Qualification Library'!$A$2:$A$203&amp;" | "&amp;'Qualification Library'!$B$2:$B$203&amp;" | "&amp;'Qualification Library'!$C$2:$C$203&amp;" GLH",IF(OR(_xlpm.s="",_xlpm.s=_xlpm.p),"",_xlfn.XLOOKUP(_xlpm.s,_xlpm.key,'Qualification Library'!$K$2:$K$203,"")))</f>
        <v/>
      </c>
      <c r="AA12" s="2"/>
      <c r="AB12" s="2" t="str">
        <v>A Level | Art and Design: Graphic Communication | 360 GLH</v>
      </c>
      <c r="AC12" s="2"/>
      <c r="AD12" s="2"/>
      <c r="AE12" s="2"/>
      <c r="AF12" s="2"/>
      <c r="AG12" s="2"/>
      <c r="AH12" s="2"/>
      <c r="AI12" s="2"/>
      <c r="AJ12" t="str">
        <f>_xlfn.LET(_xlpm.p,"click to select from the drop down box",_xlpm.s,C12,IF(OR(_xlpm.s="",_xlpm.s=_xlpm.p),"",_xlfn.XLOOKUP(_xlpm.s,$K:$K,$L:$L,"")))</f>
        <v/>
      </c>
      <c r="AK12" t="str">
        <f>_xlfn.LET(_xlpm.p,"click to select from the drop down box",_xlpm.s,C12,IF(OR(_xlpm.s="",_xlpm.s=_xlpm.p),"",_xlfn.XLOOKUP(_xlpm.s,$K:$K,$M:$M,"")))</f>
        <v/>
      </c>
    </row>
    <row r="13" spans="2:37" ht="50.15" customHeight="1" x14ac:dyDescent="0.35">
      <c r="B13" s="31">
        <v>2</v>
      </c>
      <c r="C13" s="40" t="s">
        <v>155</v>
      </c>
      <c r="D13" s="6"/>
      <c r="E13" s="11"/>
      <c r="F13" s="7" t="str">
        <f>_xlfn.LET(_xlpm.p,"click to select from the drop down box",_xlpm.s,C13,IF(OR(_xlpm.s="",_xlpm.s=_xlpm.p),"",_xlfn.XLOOKUP(_xlpm.s,$K:$K,$N:$N,"")))</f>
        <v/>
      </c>
      <c r="G13" s="18" t="str">
        <f>_xlfn.LET(_xlpm.p,"click to select from the drop down box",_xlpm.s,C13,IF(OR(_xlpm.s="",_xlpm.s=_xlpm.p),"",_xlfn.XLOOKUP(_xlpm.s,$K:$K,$O:$O,"")))</f>
        <v/>
      </c>
      <c r="H13" s="5" t="str">
        <f>_xlfn.LET(_xlpm.p,"click to select from the drop down box",_xlpm.s,C13,IF(OR(_xlpm.s="",_xlpm.s=_xlpm.p),"",_xlfn.XLOOKUP(_xlpm.s,$K:$K,$P:$P,"")))</f>
        <v/>
      </c>
      <c r="I13" s="2"/>
      <c r="J13" s="2"/>
      <c r="K13" s="2" t="str">
        <v>A Level | Art and Design: Textiles Design | 360 GLH</v>
      </c>
      <c r="L13" s="2" t="str">
        <v>Art and Design: Textiles Design</v>
      </c>
      <c r="M13" s="2">
        <v>360</v>
      </c>
      <c r="N13" s="2" t="str">
        <v>Can be used in a mixed programme of study</v>
      </c>
      <c r="O13" s="2" t="str">
        <v>Continuing</v>
      </c>
      <c r="P13" s="2" t="str">
        <v>NA</v>
      </c>
      <c r="Q13" s="2" t="str">
        <v>A Level</v>
      </c>
      <c r="R13" s="2"/>
      <c r="S13" s="2"/>
      <c r="T13" s="2"/>
      <c r="U13" s="2"/>
      <c r="V13" s="2"/>
      <c r="W13" s="2" t="s">
        <v>96</v>
      </c>
      <c r="X13" s="2" t="str" cm="1">
        <f t="array" ref="X13">_xlfn.LET(_xlpm.p,"click to select from the drop down box",_xlpm.r,"Reset choices",_xlpm.sel,C12:C15,_xlpm.mask,(_xlpm.sel&lt;&gt;"")*(_xlpm.sel&lt;&gt;_xlpm.p)*(_xlpm.sel&lt;&gt;_xlpm.r),IFERROR(_xlfn.LET(_xlpm.selected,_xlfn._xlws.FILTER(_xlpm.sel,_xlpm.mask),_xlpm.subjects,_xlfn._xlws.FILTER(AJ12:AJ15,_xlpm.mask),_xlpm.sizes,_xlfn._xlws.FILTER(AK12:AK15,_xlpm.mask),_xlpm.statuses,_xlfn._xlws.FILTER(G12:G15,_xlpm.mask),_xlpm.replacements,_xlfn._xlws.FILTER(H12:H15,_xlpm.mask),_xlpm.families,_xlfn.XLOOKUP(_xlpm.selected,$K:$K,$Q:$Q,""),_xlpm.transitionDetails,IF((_xlpm.subjects&lt;&gt;"")*(_xlpm.statuses="Transitioning"),IF((_xlpm.subjects="Information Technology")*(_xlpm.sizes=720),"Information Technology 720GLH is funded for first teach 2027 but is expected to be defunded for first teach 2028.",_xlpm.subjects&amp;" is funded for first teach 2027 but is expected to be replaced in "&amp;SUBSTITUTE(_xlpm.replacements,"FT","first teach")&amp;"."),""),_xlpm.transitionText,IFERROR(_xlfn.TEXTJOIN(" ",TRUE,_xlfn.UNIQUE(_xlfn._xlws.FILTER(_xlpm.transitionDetails,_xlpm.transitionDetails&lt;&gt;""))),""),_xlpm.artTechWarnings,IF((_xlpm.selected&lt;&gt;"")*(_xlpm.families="Level 3 Cambridge Technical")*(_xlpm.subjects="Art and Design"),_xlpm.families&amp;" "&amp;_xlpm.subjects&amp;" attracts funding for both 16-19 and post‑19 learners but is not counted in 16-18 performance tables.",""),_xlfn.TEXTJOIN(" ",TRUE,_xlpm.transitionText,_xlfn.UNIQUE(_xlfn._xlws.FILTER(_xlpm.artTechWarnings,_xlpm.artTechWarnings&lt;&gt;"","")))),""))</f>
        <v/>
      </c>
      <c r="Y13" s="2" t="str" cm="1">
        <f t="array" ref="Y13">_xlfn.LET(_xlpm.p,"click to select from the drop down box",_xlpm.s,C13,_xlpm.key,'Qualification Library'!$A$2:$A$203&amp;" | "&amp;'Qualification Library'!$B$2:$B$203&amp;" | "&amp;'Qualification Library'!$C$2:$C$203&amp;" GLH",IF(OR(_xlpm.s="",_xlpm.s=_xlpm.p),"",_xlfn.XLOOKUP(_xlpm.s,_xlpm.key,'Qualification Library'!$I$2:$I$203,"")))</f>
        <v/>
      </c>
      <c r="Z13" s="2" t="str" cm="1">
        <f t="array" ref="Z13">_xlfn.LET(_xlpm.p,"click to select from the drop down box",_xlpm.s,C13,_xlpm.key,'Qualification Library'!$A$2:$A$203&amp;" | "&amp;'Qualification Library'!$B$2:$B$203&amp;" | "&amp;'Qualification Library'!$C$2:$C$203&amp;" GLH",IF(OR(_xlpm.s="",_xlpm.s=_xlpm.p),"",_xlfn.XLOOKUP(_xlpm.s,_xlpm.key,'Qualification Library'!$K$2:$K$203,"")))</f>
        <v/>
      </c>
      <c r="AA13" s="2"/>
      <c r="AB13" s="2" t="str">
        <v>A Level | Art and Design: Photography | 360 GLH</v>
      </c>
      <c r="AC13" s="2"/>
      <c r="AD13" s="2"/>
      <c r="AE13" s="2"/>
      <c r="AF13" s="2"/>
      <c r="AG13" s="2"/>
      <c r="AH13" s="2"/>
      <c r="AI13" s="2"/>
      <c r="AJ13" t="str">
        <f>_xlfn.LET(_xlpm.p,"click to select from the drop down box",_xlpm.s,C13,IF(OR(_xlpm.s="",_xlpm.s=_xlpm.p),"",_xlfn.XLOOKUP(_xlpm.s,$K:$K,$L:$L,"")))</f>
        <v/>
      </c>
      <c r="AK13" t="str">
        <f>_xlfn.LET(_xlpm.p,"click to select from the drop down box",_xlpm.s,C13,IF(OR(_xlpm.s="",_xlpm.s=_xlpm.p),"",_xlfn.XLOOKUP(_xlpm.s,$K:$K,$M:$M,"")))</f>
        <v/>
      </c>
    </row>
    <row r="14" spans="2:37" ht="50.15" customHeight="1" x14ac:dyDescent="0.35">
      <c r="B14" s="32">
        <v>3</v>
      </c>
      <c r="C14" s="41" t="s">
        <v>155</v>
      </c>
      <c r="D14" s="9"/>
      <c r="E14" s="12"/>
      <c r="F14" s="10" t="str">
        <f>_xlfn.LET(_xlpm.p,"click to select from the drop down box",_xlpm.s,C14,IF(OR(_xlpm.s="",_xlpm.s=_xlpm.p),"",_xlfn.XLOOKUP(_xlpm.s,$K:$K,$N:$N,"")))</f>
        <v/>
      </c>
      <c r="G14" s="19" t="str">
        <f>_xlfn.LET(_xlpm.p,"click to select from the drop down box",_xlpm.s,C14,IF(OR(_xlpm.s="",_xlpm.s=_xlpm.p),"",_xlfn.XLOOKUP(_xlpm.s,$K:$K,$O:$O,"")))</f>
        <v/>
      </c>
      <c r="H14" s="35" t="str">
        <f>_xlfn.LET(_xlpm.p,"click to select from the drop down box",_xlpm.s,C14,IF(OR(_xlpm.s="",_xlpm.s=_xlpm.p),"",_xlfn.XLOOKUP(_xlpm.s,$K:$K,$P:$P,"")))</f>
        <v/>
      </c>
      <c r="I14" s="2"/>
      <c r="J14" s="2"/>
      <c r="K14" s="2" t="str">
        <v>A Level | Art and Design: Three Dimensional Design | 360 GLH</v>
      </c>
      <c r="L14" s="2" t="str">
        <v>Art and Design: Three Dimensional Design</v>
      </c>
      <c r="M14" s="2">
        <v>360</v>
      </c>
      <c r="N14" s="2" t="str">
        <v>Can be used in a mixed programme of study</v>
      </c>
      <c r="O14" s="2" t="str">
        <v>Continuing</v>
      </c>
      <c r="P14" s="2" t="str">
        <v>NA</v>
      </c>
      <c r="Q14" s="2" t="str">
        <v>A Level</v>
      </c>
      <c r="R14" s="2"/>
      <c r="S14" s="2"/>
      <c r="T14" s="2"/>
      <c r="U14" s="2"/>
      <c r="V14" s="2"/>
      <c r="W14" s="2"/>
      <c r="X14" s="2"/>
      <c r="Y14" s="2" t="str" cm="1">
        <f t="array" ref="Y14">_xlfn.LET(_xlpm.p,"click to select from the drop down box",_xlpm.s,C14,_xlpm.key,'Qualification Library'!$A$2:$A$203&amp;" | "&amp;'Qualification Library'!$B$2:$B$203&amp;" | "&amp;'Qualification Library'!$C$2:$C$203&amp;" GLH",IF(OR(_xlpm.s="",_xlpm.s=_xlpm.p),"",_xlfn.XLOOKUP(_xlpm.s,_xlpm.key,'Qualification Library'!$I$2:$I$203,"")))</f>
        <v/>
      </c>
      <c r="Z14" s="2" t="str" cm="1">
        <f t="array" ref="Z14">_xlfn.LET(_xlpm.p,"click to select from the drop down box",_xlpm.s,C14,_xlpm.key,'Qualification Library'!$A$2:$A$203&amp;" | "&amp;'Qualification Library'!$B$2:$B$203&amp;" | "&amp;'Qualification Library'!$C$2:$C$203&amp;" GLH",IF(OR(_xlpm.s="",_xlpm.s=_xlpm.p),"",_xlfn.XLOOKUP(_xlpm.s,_xlpm.key,'Qualification Library'!$K$2:$K$203,"")))</f>
        <v/>
      </c>
      <c r="AA14" s="2"/>
      <c r="AB14" s="2" t="str">
        <v>A Level | Art and Design: Textiles Design | 360 GLH</v>
      </c>
      <c r="AC14" s="2"/>
      <c r="AD14" s="2"/>
      <c r="AE14" s="2"/>
      <c r="AF14" s="2"/>
      <c r="AG14" s="2"/>
      <c r="AH14" s="2"/>
      <c r="AI14" s="2"/>
      <c r="AJ14" t="str">
        <f>_xlfn.LET(_xlpm.p,"click to select from the drop down box",_xlpm.s,C14,IF(OR(_xlpm.s="",_xlpm.s=_xlpm.p),"",_xlfn.XLOOKUP(_xlpm.s,$K:$K,$L:$L,"")))</f>
        <v/>
      </c>
      <c r="AK14" t="str">
        <f>_xlfn.LET(_xlpm.p,"click to select from the drop down box",_xlpm.s,C14,IF(OR(_xlpm.s="",_xlpm.s=_xlpm.p),"",_xlfn.XLOOKUP(_xlpm.s,$K:$K,$M:$M,"")))</f>
        <v/>
      </c>
    </row>
    <row r="15" spans="2:37" ht="50.15" customHeight="1" x14ac:dyDescent="0.35">
      <c r="B15" s="31">
        <v>4</v>
      </c>
      <c r="C15" s="40"/>
      <c r="D15" s="6"/>
      <c r="E15" s="11"/>
      <c r="F15" s="7" t="str">
        <f>_xlfn.LET(_xlpm.p,"click to select from the drop down box",_xlpm.s,C15,IF(OR(_xlpm.s="",_xlpm.s=_xlpm.p),"",_xlfn.XLOOKUP(_xlpm.s,$K:$K,$N:$N,"")))</f>
        <v/>
      </c>
      <c r="G15" s="18" t="str">
        <f>_xlfn.LET(_xlpm.p,"click to select from the drop down box",_xlpm.s,C15,IF(OR(_xlpm.s="",_xlpm.s=_xlpm.p),"",_xlfn.XLOOKUP(_xlpm.s,$K:$K,$O:$O,"")))</f>
        <v/>
      </c>
      <c r="H15" s="5" t="str">
        <f>_xlfn.LET(_xlpm.p,"click to select from the drop down box",_xlpm.s,C15,IF(OR(_xlpm.s="",_xlpm.s=_xlpm.p),"",_xlfn.XLOOKUP(_xlpm.s,$K:$K,$P:$P,"")))</f>
        <v/>
      </c>
      <c r="I15" s="2"/>
      <c r="J15" s="2"/>
      <c r="K15" s="2" t="str">
        <v>A Level | Biology A | 360 GLH</v>
      </c>
      <c r="L15" s="2" t="str">
        <v>Biology A</v>
      </c>
      <c r="M15" s="2">
        <v>360</v>
      </c>
      <c r="N15" s="2" t="str">
        <v>Can be used in a mixed programme of study</v>
      </c>
      <c r="O15" s="2" t="str">
        <v>Continuing</v>
      </c>
      <c r="P15" s="2" t="str">
        <v>NA</v>
      </c>
      <c r="Q15" s="2" t="str">
        <v>A Level</v>
      </c>
      <c r="R15" s="2"/>
      <c r="S15" s="2"/>
      <c r="T15" s="2"/>
      <c r="U15" s="2"/>
      <c r="V15" s="2"/>
      <c r="W15" s="2" t="s">
        <v>97</v>
      </c>
      <c r="X15" s="2" t="str">
        <f>"This combination is not allowed because the same subject has been selected in more than one size. Please revise your choices."</f>
        <v>This combination is not allowed because the same subject has been selected in more than one size. Please revise your choices.</v>
      </c>
      <c r="Y15" s="2" t="str" cm="1">
        <f t="array" ref="Y15">_xlfn.LET(_xlpm.p,"click to select from the drop down box",_xlpm.s,C15,_xlpm.key,'Qualification Library'!$A$2:$A$203&amp;" | "&amp;'Qualification Library'!$B$2:$B$203&amp;" | "&amp;'Qualification Library'!$C$2:$C$203&amp;" GLH",IF(OR(_xlpm.s="",_xlpm.s=_xlpm.p),"",_xlfn.XLOOKUP(_xlpm.s,_xlpm.key,'Qualification Library'!$I$2:$I$203,"")))</f>
        <v/>
      </c>
      <c r="Z15" s="2" t="str" cm="1">
        <f t="array" ref="Z15">_xlfn.LET(_xlpm.p,"click to select from the drop down box",_xlpm.s,C15,_xlpm.key,'Qualification Library'!$A$2:$A$203&amp;" | "&amp;'Qualification Library'!$B$2:$B$203&amp;" | "&amp;'Qualification Library'!$C$2:$C$203&amp;" GLH",IF(OR(_xlpm.s="",_xlpm.s=_xlpm.p),"",_xlfn.XLOOKUP(_xlpm.s,_xlpm.key,'Qualification Library'!$K$2:$K$203,"")))</f>
        <v/>
      </c>
      <c r="AA15" s="2"/>
      <c r="AB15" s="2" t="str">
        <v>A Level | Art and Design: Three Dimensional Design | 360 GLH</v>
      </c>
      <c r="AC15" s="2"/>
      <c r="AD15" s="2"/>
      <c r="AE15" s="2"/>
      <c r="AF15" s="2"/>
      <c r="AG15" s="2"/>
      <c r="AH15" s="2"/>
      <c r="AI15" s="2"/>
      <c r="AJ15" t="str">
        <f>_xlfn.LET(_xlpm.p,"click to select from the drop down box",_xlpm.s,C15,IF(OR(_xlpm.s="",_xlpm.s=_xlpm.p),"",_xlfn.XLOOKUP(_xlpm.s,$K:$K,$L:$L,"")))</f>
        <v/>
      </c>
      <c r="AK15" t="str">
        <f>_xlfn.LET(_xlpm.p,"click to select from the drop down box",_xlpm.s,C15,IF(OR(_xlpm.s="",_xlpm.s=_xlpm.p),"",_xlfn.XLOOKUP(_xlpm.s,$K:$K,$M:$M,"")))</f>
        <v/>
      </c>
    </row>
    <row r="16" spans="2:37" x14ac:dyDescent="0.35">
      <c r="B16" s="29"/>
      <c r="C16" s="8"/>
      <c r="D16" s="8"/>
      <c r="E16" s="8"/>
      <c r="F16" s="8"/>
      <c r="G16" s="8"/>
      <c r="H16" s="33"/>
      <c r="I16" s="2"/>
      <c r="J16" s="2"/>
      <c r="K16" s="2" t="str">
        <v>A Level | Business | 360 GLH</v>
      </c>
      <c r="L16" s="2" t="str">
        <v>Business</v>
      </c>
      <c r="M16" s="2">
        <v>360</v>
      </c>
      <c r="N16" s="2" t="str">
        <v>Can be used in a mixed programme of study</v>
      </c>
      <c r="O16" s="2" t="str">
        <v>Continuing</v>
      </c>
      <c r="P16" s="2" t="str">
        <v>NA</v>
      </c>
      <c r="Q16" s="2" t="str">
        <v>A Level</v>
      </c>
      <c r="R16" s="2"/>
      <c r="S16" s="2"/>
      <c r="T16" s="2"/>
      <c r="U16" s="2"/>
      <c r="V16" s="2"/>
      <c r="W16" s="2" t="s">
        <v>98</v>
      </c>
      <c r="X16" s="2" t="str">
        <f>"This combination is not allowed because a qualification that forms a full programme cannot be combined with other main qualifications. Keep the full programme qualification and enrichment only, or revise your choices."</f>
        <v>This combination is not allowed because a qualification that forms a full programme cannot be combined with other main qualifications. Keep the full programme qualification and enrichment only, or revise your choices.</v>
      </c>
      <c r="Y16" s="2"/>
      <c r="Z16" s="2"/>
      <c r="AA16" s="2"/>
      <c r="AB16" s="2" t="str">
        <v>A Level | Biology A | 360 GLH</v>
      </c>
      <c r="AC16" s="2"/>
      <c r="AD16" s="2"/>
      <c r="AE16" s="2"/>
      <c r="AF16" s="2"/>
      <c r="AG16" s="2"/>
      <c r="AH16" s="2"/>
      <c r="AI16" s="2"/>
    </row>
    <row r="17" spans="2:37" x14ac:dyDescent="0.35">
      <c r="B17" s="44" t="s">
        <v>154</v>
      </c>
      <c r="C17" s="8"/>
      <c r="D17" s="8"/>
      <c r="E17" s="8"/>
      <c r="F17" s="8"/>
      <c r="G17" s="8"/>
      <c r="H17" s="33"/>
      <c r="I17" s="2"/>
      <c r="J17" s="2"/>
      <c r="K17" s="2" t="str">
        <v>A Level | Chemistry A | 360 GLH</v>
      </c>
      <c r="L17" s="2" t="str">
        <v>Chemistry A</v>
      </c>
      <c r="M17" s="2">
        <v>360</v>
      </c>
      <c r="N17" s="2" t="str">
        <v>Can be used in a mixed programme of study</v>
      </c>
      <c r="O17" s="2" t="str">
        <v>Continuing</v>
      </c>
      <c r="P17" s="2" t="str">
        <v>NA</v>
      </c>
      <c r="Q17" s="2" t="str">
        <v>A Level</v>
      </c>
      <c r="R17" s="2"/>
      <c r="S17" s="2"/>
      <c r="T17" s="2"/>
      <c r="U17" s="2"/>
      <c r="V17" s="2"/>
      <c r="W17" s="2"/>
      <c r="X17" s="2"/>
      <c r="Y17" s="2"/>
      <c r="Z17" s="2"/>
      <c r="AA17" s="2"/>
      <c r="AB17" s="2" t="str">
        <v>A Level | Business | 360 GLH</v>
      </c>
      <c r="AC17" s="2"/>
      <c r="AD17" s="2"/>
      <c r="AE17" s="2"/>
      <c r="AF17" s="2"/>
      <c r="AG17" s="2"/>
      <c r="AH17" s="2"/>
      <c r="AI17" s="2"/>
    </row>
    <row r="18" spans="2:37" x14ac:dyDescent="0.35">
      <c r="B18" s="29"/>
      <c r="C18" s="8"/>
      <c r="D18" s="8"/>
      <c r="E18" s="8"/>
      <c r="F18" s="8"/>
      <c r="G18" s="8"/>
      <c r="H18" s="33"/>
      <c r="I18" s="2"/>
      <c r="J18" s="2"/>
      <c r="K18" s="2" t="str">
        <v>A Level | Chemistry B | 360 GLH</v>
      </c>
      <c r="L18" s="2" t="str">
        <v>Chemistry B</v>
      </c>
      <c r="M18" s="2">
        <v>360</v>
      </c>
      <c r="N18" s="2" t="str">
        <v>Can be used in a mixed programme of study</v>
      </c>
      <c r="O18" s="2" t="str">
        <v>Continuing</v>
      </c>
      <c r="P18" s="2" t="str">
        <v>NA</v>
      </c>
      <c r="Q18" s="2" t="str">
        <v>A Level</v>
      </c>
      <c r="R18" s="2"/>
      <c r="S18" s="2"/>
      <c r="T18" s="2"/>
      <c r="U18" s="2"/>
      <c r="V18" s="2"/>
      <c r="W18" s="2" t="s">
        <v>99</v>
      </c>
      <c r="X18" s="2" t="s">
        <v>162</v>
      </c>
      <c r="Y18" s="2"/>
      <c r="Z18" s="2"/>
      <c r="AA18" s="2"/>
      <c r="AB18" s="2" t="str">
        <v>A Level | Chemistry A | 360 GLH</v>
      </c>
      <c r="AC18" s="2"/>
      <c r="AD18" s="2"/>
      <c r="AE18" s="2"/>
      <c r="AF18" s="2"/>
      <c r="AG18" s="2"/>
      <c r="AH18" s="2"/>
      <c r="AI18" s="2"/>
    </row>
    <row r="19" spans="2:37" x14ac:dyDescent="0.35">
      <c r="B19" s="30" t="s">
        <v>57</v>
      </c>
      <c r="C19" s="39" t="s">
        <v>71</v>
      </c>
      <c r="D19" s="14"/>
      <c r="E19" s="17"/>
      <c r="F19" s="24" t="s">
        <v>161</v>
      </c>
      <c r="G19" s="20"/>
      <c r="H19" s="36"/>
      <c r="I19" s="2"/>
      <c r="J19" s="2"/>
      <c r="K19" s="2" t="str">
        <v>A Level | Classical Civilisation | 360 GLH</v>
      </c>
      <c r="L19" s="2" t="str">
        <v>Classical Civilisation</v>
      </c>
      <c r="M19" s="2">
        <v>360</v>
      </c>
      <c r="N19" s="2" t="str">
        <v>Can be used in a mixed programme of study</v>
      </c>
      <c r="O19" s="2" t="str">
        <v>Continuing</v>
      </c>
      <c r="P19" s="2" t="str">
        <v>NA</v>
      </c>
      <c r="Q19" s="2" t="str">
        <v>A Level</v>
      </c>
      <c r="R19" s="2"/>
      <c r="S19" s="2"/>
      <c r="T19" s="2"/>
      <c r="U19" s="2"/>
      <c r="V19" s="2"/>
      <c r="W19" s="2" t="s">
        <v>100</v>
      </c>
      <c r="X19" s="2" t="s">
        <v>150</v>
      </c>
      <c r="Y19" s="2"/>
      <c r="Z19" s="2"/>
      <c r="AA19" s="2"/>
      <c r="AB19" s="2" t="str">
        <v>A Level | Chemistry B | 360 GLH</v>
      </c>
      <c r="AC19" s="2"/>
      <c r="AD19" s="2"/>
      <c r="AE19" s="2"/>
      <c r="AF19" s="2"/>
      <c r="AG19" s="2"/>
      <c r="AH19" s="2"/>
      <c r="AI19" s="2"/>
    </row>
    <row r="20" spans="2:37" ht="30" customHeight="1" x14ac:dyDescent="0.35">
      <c r="B20" s="31">
        <v>1</v>
      </c>
      <c r="C20" s="42"/>
      <c r="D20" s="6"/>
      <c r="E20" s="22"/>
      <c r="F20" s="6" t="str">
        <f>_xlfn.LET(_xlpm.s,C20,IF(OR(_xlpm.s="",_xlpm.s="click to select from the drop down box",_xlpm.s="Clear selection"),"",_xlfn.XLOOKUP(_xlpm.s,$R:$R,$U:$U,"")))</f>
        <v/>
      </c>
      <c r="G20" s="21"/>
      <c r="H20" s="37"/>
      <c r="I20" s="2"/>
      <c r="J20" s="2"/>
      <c r="K20" s="2" t="str">
        <v>A Level | Classical Greek | 360 GLH</v>
      </c>
      <c r="L20" s="2" t="str">
        <v>Classical Greek</v>
      </c>
      <c r="M20" s="2">
        <v>360</v>
      </c>
      <c r="N20" s="2" t="str">
        <v>Can be used in a mixed programme of study</v>
      </c>
      <c r="O20" s="2" t="str">
        <v>Continuing</v>
      </c>
      <c r="P20" s="2" t="str">
        <v>NA</v>
      </c>
      <c r="Q20" s="2" t="str">
        <v>A Level</v>
      </c>
      <c r="R20" s="2"/>
      <c r="S20" s="2"/>
      <c r="T20" s="2"/>
      <c r="U20" s="2"/>
      <c r="V20" s="2"/>
      <c r="W20" s="2" t="s">
        <v>101</v>
      </c>
      <c r="X20" s="2" t="str" cm="1">
        <f t="array" ref="X20">_xlfn.LET(_xlpm.mainCount,SUMPRODUCT(--($C$12:$C$15&lt;&gt;""),--($C$12:$C$15&lt;&gt;"click to select from the drop down box"),--($C$12:$C$15&lt;&gt;"Reset choices"),--($C$12:$C$15&lt;&gt;"Clear selection")),_xlpm.base,IF(_xlpm.mainCount=1,"","The combination you have selected is funded for 2027."),_xlpm.w,$X$13,IF(_xlpm.w&lt;&gt;"",IF(_xlpm.base&lt;&gt;"",_xlpm.base&amp;" ","")&amp;"Gentle warning: "&amp;_xlpm.w,""))</f>
        <v/>
      </c>
      <c r="Y20" s="2"/>
      <c r="Z20" s="2"/>
      <c r="AA20" s="2"/>
      <c r="AB20" s="2" t="str">
        <v>A Level | Classical Civilisation | 360 GLH</v>
      </c>
      <c r="AC20" s="2"/>
      <c r="AD20" s="2"/>
      <c r="AE20" s="2"/>
      <c r="AF20" s="2"/>
      <c r="AG20" s="2"/>
      <c r="AH20" s="2"/>
      <c r="AI20" s="2"/>
      <c r="AJ20" t="str">
        <f>_xlfn.LET(_xlpm.s,C20,IF(OR(_xlpm.s="",_xlpm.s="click to select from the drop down box",_xlpm.s="Clear selection"),"",_xlfn.XLOOKUP(_xlpm.s,$R:$R,$S:$S,"")))</f>
        <v/>
      </c>
      <c r="AK20" t="str">
        <f>_xlfn.LET(_xlpm.s,C20,IF(OR(_xlpm.s="",_xlpm.s="click to select from the drop down box",_xlpm.s="Clear selection"),"",_xlfn.XLOOKUP(_xlpm.s,$R:$R,$T:$T,"")))</f>
        <v/>
      </c>
    </row>
    <row r="21" spans="2:37" ht="30" customHeight="1" x14ac:dyDescent="0.35">
      <c r="B21" s="32">
        <v>2</v>
      </c>
      <c r="C21" s="43"/>
      <c r="D21" s="9"/>
      <c r="E21" s="23"/>
      <c r="F21" s="6" t="str">
        <f>_xlfn.LET(_xlpm.s,C21,IF(OR(_xlpm.s="",_xlpm.s="click to select from the drop down box",_xlpm.s="Clear selection"),"",_xlfn.XLOOKUP(_xlpm.s,$R:$R,$U:$U,"")))</f>
        <v/>
      </c>
      <c r="G21" s="21"/>
      <c r="H21" s="37"/>
      <c r="I21" s="2"/>
      <c r="J21" s="2"/>
      <c r="K21" s="2" t="str">
        <v>A Level | Computer Science | 360 GLH</v>
      </c>
      <c r="L21" s="2" t="str">
        <v>Computer Science</v>
      </c>
      <c r="M21" s="2">
        <v>360</v>
      </c>
      <c r="N21" s="2" t="str">
        <v>Can be used in a mixed programme of study</v>
      </c>
      <c r="O21" s="2" t="str">
        <v>Continuing</v>
      </c>
      <c r="P21" s="2" t="str">
        <v>NA</v>
      </c>
      <c r="Q21" s="2" t="str">
        <v>A Level</v>
      </c>
      <c r="R21" s="2"/>
      <c r="S21" s="2"/>
      <c r="T21" s="2"/>
      <c r="U21" s="2"/>
      <c r="V21" s="2"/>
      <c r="W21" s="2" t="s">
        <v>102</v>
      </c>
      <c r="X21" s="2" t="str">
        <f>"The combination you have selected is funded for 2027."</f>
        <v>The combination you have selected is funded for 2027.</v>
      </c>
      <c r="Y21" s="2"/>
      <c r="Z21" s="2"/>
      <c r="AA21" s="2"/>
      <c r="AB21" s="2" t="str">
        <v>A Level | Classical Greek | 360 GLH</v>
      </c>
      <c r="AC21" s="2"/>
      <c r="AD21" s="2"/>
      <c r="AE21" s="2"/>
      <c r="AF21" s="2"/>
      <c r="AG21" s="2"/>
      <c r="AH21" s="2"/>
      <c r="AI21" s="2"/>
      <c r="AJ21" t="str">
        <f>_xlfn.LET(_xlpm.s,C21,IF(OR(_xlpm.s="",_xlpm.s="click to select from the drop down box",_xlpm.s="Clear selection"),"",_xlfn.XLOOKUP(_xlpm.s,$R:$R,$S:$S,"")))</f>
        <v/>
      </c>
      <c r="AK21" t="str">
        <f>_xlfn.LET(_xlpm.s,C21,IF(OR(_xlpm.s="",_xlpm.s="click to select from the drop down box",_xlpm.s="Clear selection"),"",_xlfn.XLOOKUP(_xlpm.s,$R:$R,$T:$T,"")))</f>
        <v/>
      </c>
    </row>
    <row r="22" spans="2:37" ht="30" customHeight="1" x14ac:dyDescent="0.35">
      <c r="B22" s="31">
        <v>3</v>
      </c>
      <c r="C22" s="42"/>
      <c r="D22" s="6"/>
      <c r="E22" s="22"/>
      <c r="F22" s="6" t="str">
        <f>_xlfn.LET(_xlpm.s,C22,IF(OR(_xlpm.s="",_xlpm.s="click to select from the drop down box",_xlpm.s="Clear selection"),"",_xlfn.XLOOKUP(_xlpm.s,$R:$R,$U:$U,"")))</f>
        <v/>
      </c>
      <c r="G22" s="21"/>
      <c r="H22" s="37"/>
      <c r="I22" s="2"/>
      <c r="J22" s="2"/>
      <c r="K22" s="2" t="str">
        <v>A Level | Design and Technology: Design Engineering | 360 GLH</v>
      </c>
      <c r="L22" s="2" t="str">
        <v>Design and Technology: Design Engineering</v>
      </c>
      <c r="M22" s="2">
        <v>360</v>
      </c>
      <c r="N22" s="2" t="str">
        <v>Can be used in a mixed programme of study</v>
      </c>
      <c r="O22" s="2" t="str">
        <v>Continuing</v>
      </c>
      <c r="P22" s="2" t="str">
        <v>NA</v>
      </c>
      <c r="Q22" s="2" t="str">
        <v>A Level</v>
      </c>
      <c r="R22" s="2"/>
      <c r="S22" s="2"/>
      <c r="T22" s="2"/>
      <c r="U22" s="2"/>
      <c r="V22" s="2"/>
      <c r="W22" s="2" t="s">
        <v>140</v>
      </c>
      <c r="X22" s="2" t="b">
        <f>OR(AND(Y12&lt;&gt;"",Z12&lt;&gt;"",Y12=Y13,Z12=Z13),AND(Y12&lt;&gt;"",Z12&lt;&gt;"",Y12=Y14,Z12=Z14),AND(Y12&lt;&gt;"",Z12&lt;&gt;"",Y12=Y15,Z12=Z15),AND(Y13&lt;&gt;"",Z13&lt;&gt;"",Y13=Y14,Z13=Z14),AND(Y13&lt;&gt;"",Z13&lt;&gt;"",Y13=Y15,Z13=Z15),AND(Y14&lt;&gt;"",Z14&lt;&gt;"",Y14=Y15,Z14=Z15))</f>
        <v>0</v>
      </c>
      <c r="Y22" s="2"/>
      <c r="Z22" s="2"/>
      <c r="AA22" s="2"/>
      <c r="AB22" s="2" t="str">
        <v>A Level | Computer Science | 360 GLH</v>
      </c>
      <c r="AC22" s="2"/>
      <c r="AD22" s="2"/>
      <c r="AE22" s="2"/>
      <c r="AF22" s="2"/>
      <c r="AG22" s="2"/>
      <c r="AH22" s="2"/>
      <c r="AI22" s="2"/>
      <c r="AJ22" t="str">
        <f>_xlfn.LET(_xlpm.s,C22,IF(OR(_xlpm.s="",_xlpm.s="click to select from the drop down box",_xlpm.s="Clear selection"),"",_xlfn.XLOOKUP(_xlpm.s,$R:$R,$S:$S,"")))</f>
        <v/>
      </c>
      <c r="AK22" t="str">
        <f>_xlfn.LET(_xlpm.s,C22,IF(OR(_xlpm.s="",_xlpm.s="click to select from the drop down box",_xlpm.s="Clear selection"),"",_xlfn.XLOOKUP(_xlpm.s,$R:$R,$T:$T,"")))</f>
        <v/>
      </c>
    </row>
    <row r="23" spans="2:37" ht="14.15" customHeight="1" x14ac:dyDescent="0.35">
      <c r="B23" s="29"/>
      <c r="C23" s="8"/>
      <c r="D23" s="8"/>
      <c r="E23" s="8"/>
      <c r="F23" s="8"/>
      <c r="G23" s="8"/>
      <c r="H23" s="33"/>
      <c r="I23" s="2"/>
      <c r="J23" s="2"/>
      <c r="K23" s="2" t="str">
        <v>A Level | Design and Technology: Product Design | 360 GLH</v>
      </c>
      <c r="L23" s="2" t="str">
        <v>Design and Technology: Product Design</v>
      </c>
      <c r="M23" s="2">
        <v>360</v>
      </c>
      <c r="N23" s="2" t="str">
        <v>Can be used in a mixed programme of study</v>
      </c>
      <c r="O23" s="2" t="str">
        <v>Continuing</v>
      </c>
      <c r="P23" s="2" t="str">
        <v>NA</v>
      </c>
      <c r="Q23" s="2" t="str">
        <v>A Level</v>
      </c>
      <c r="R23" s="2"/>
      <c r="S23" s="2"/>
      <c r="T23" s="2"/>
      <c r="U23" s="2"/>
      <c r="V23" s="2"/>
      <c r="W23" s="2" t="s">
        <v>141</v>
      </c>
      <c r="X23" s="2" t="str" cm="1">
        <f t="array" ref="X23">_xlfn.LET(_xlpm.k,IF(AND(Y12&lt;&gt;"",Z12&lt;&gt;"",Y12=Y13,Z12=Z13),Y12&amp;"|"&amp;Z12,IF(AND(Y12&lt;&gt;"",Z12&lt;&gt;"",Y12=Y14,Z12=Z14),Y12&amp;"|"&amp;Z12,IF(AND(Y12&lt;&gt;"",Z12&lt;&gt;"",Y12=Y15,Z12=Z15),Y12&amp;"|"&amp;Z12,IF(AND(Y13&lt;&gt;"",Z13&lt;&gt;"",Y13=Y14,Z13=Z14),Y13&amp;"|"&amp;Z13,IF(AND(Y13&lt;&gt;"",Z13&lt;&gt;"",Y13=Y15,Z13=Z15),Y13&amp;"|"&amp;Z13,IF(AND(Y14&lt;&gt;"",Z14&lt;&gt;"",Y14=Y15,Z14=Z15),Y14&amp;"|"&amp;Z14,"")))))),IF(_xlpm.k="","",_xlfn.LET(_xlpm.keys,Y12:Y15&amp;"|"&amp;Z12:Z15,_xlpm.m,(Y12:Y15&lt;&gt;"")*(Z12:Z15&lt;&gt;"")*(_xlpm.keys=_xlpm.k),_xlpm.quals,_xlfn._xlws.FILTER(C12:C15,_xlpm.m),_xlpm.subs,_xlfn._xlws.FILTER(AJ12:AJ15,_xlpm.m),_xlpm.stats,_xlfn._xlws.FILTER(G12:G15,_xlpm.m),_xlpm.reps,_xlfn._xlws.FILTER(H12:H15,_xlpm.m),_xlpm.labels,_xlfn.XLOOKUP(_xlpm.quals,$K:$K,$Q:$Q,"")&amp;" "&amp;_xlpm.subs,_xlpm.n,ROWS(_xlpm.labels),_xlpm.labelText,IF(_xlpm.n=2,INDEX(_xlpm.labels,1)&amp;" and "&amp;INDEX(_xlpm.labels,2),_xlfn.TEXTJOIN(", ",TRUE,INDEX(_xlpm.labels,_xlfn.SEQUENCE(_xlpm.n-1)))&amp;" and "&amp;INDEX(_xlpm.labels,_xlpm.n)),_xlpm.base,"This programme is funded but "&amp;_xlpm.labelText&amp;" discount so only one of these qualifications would count towards performance tables.",_xlpm.trans,IF(_xlpm.stats="Transitioning",_xlpm.subs&amp;" is funded for first teach 2027 but is expected to be replaced in "&amp;SUBSTITUTE(_xlpm.reps,"FT","first teach")&amp;".",""),_xlpm.transText,IFERROR(_xlfn.TEXTJOIN(" ",TRUE,_xlfn.UNIQUE(_xlfn._xlws.FILTER(_xlpm.trans,_xlpm.trans&lt;&gt;""))),""),_xlpm.sizeText,IF($X$10&lt;899,"This is smaller than the average mixed programme of study.",IF($X$10&gt;1261,"This is larger than the average mixed programme of study.","")),_xlpm.warnings,_xlfn.TEXTJOIN(" ",TRUE,_xlpm.transText,_xlpm.sizeText),_xlpm.base&amp;IF(_xlpm.warnings&lt;&gt;""," Gentle warning: "&amp;_xlpm.warnings,""))))</f>
        <v/>
      </c>
      <c r="Y23" s="2"/>
      <c r="Z23" s="2"/>
      <c r="AA23" s="2"/>
      <c r="AB23" s="2" t="str">
        <v>A Level | Design and Technology: Design Engineering | 360 GLH</v>
      </c>
      <c r="AC23" s="2"/>
      <c r="AD23" s="2"/>
      <c r="AE23" s="2"/>
      <c r="AF23" s="2"/>
      <c r="AG23" s="2"/>
      <c r="AH23" s="2"/>
      <c r="AI23" s="2"/>
    </row>
    <row r="24" spans="2:37" ht="14.15" customHeight="1" x14ac:dyDescent="0.35">
      <c r="B24" s="29"/>
      <c r="C24" s="8"/>
      <c r="D24" s="8"/>
      <c r="E24" s="8"/>
      <c r="F24" s="8"/>
      <c r="G24" s="8"/>
      <c r="H24" s="33"/>
      <c r="I24" s="2"/>
      <c r="J24" s="2"/>
      <c r="K24" s="2" t="str">
        <v>A Level | Economics | 360 GLH</v>
      </c>
      <c r="L24" s="2" t="str">
        <v>Economics</v>
      </c>
      <c r="M24" s="2">
        <v>360</v>
      </c>
      <c r="N24" s="2" t="str">
        <v>Can be used in a mixed programme of study</v>
      </c>
      <c r="O24" s="2" t="str">
        <v>Continuing</v>
      </c>
      <c r="P24" s="2" t="str">
        <v>NA</v>
      </c>
      <c r="Q24" s="2" t="str">
        <v>A Level</v>
      </c>
      <c r="R24" s="2"/>
      <c r="S24" s="2"/>
      <c r="T24" s="2"/>
      <c r="U24" s="2"/>
      <c r="V24" s="2"/>
      <c r="W24" s="2" t="s">
        <v>148</v>
      </c>
      <c r="X24" s="2" t="b">
        <f>AND(COUNTIF(AJ12:AJ15,"Design and Technology: Design Engineering")&gt;0,COUNTIF(AJ12:AJ15,"Design and Technology: Product Design")&gt;0)</f>
        <v>0</v>
      </c>
      <c r="Y24" s="2"/>
      <c r="Z24" s="2"/>
      <c r="AA24" s="2"/>
      <c r="AB24" s="2" t="str">
        <v>A Level | Design and Technology: Product Design | 360 GLH</v>
      </c>
      <c r="AC24" s="2"/>
      <c r="AD24" s="2"/>
      <c r="AE24" s="2"/>
      <c r="AF24" s="2"/>
      <c r="AG24" s="2"/>
      <c r="AH24" s="2"/>
      <c r="AI24" s="2"/>
    </row>
    <row r="25" spans="2:37" x14ac:dyDescent="0.35">
      <c r="B25" s="45" t="s">
        <v>72</v>
      </c>
      <c r="C25" s="73">
        <f>SUM(AK12:AK15)</f>
        <v>0</v>
      </c>
      <c r="D25" s="74"/>
      <c r="E25" s="8"/>
      <c r="F25" s="8"/>
      <c r="G25" s="8"/>
      <c r="H25" s="33"/>
      <c r="I25" s="2"/>
      <c r="J25" s="2"/>
      <c r="K25" s="2" t="str">
        <v>A Level | English Language | 360 GLH</v>
      </c>
      <c r="L25" s="2" t="str">
        <v>English Language</v>
      </c>
      <c r="M25" s="2">
        <v>360</v>
      </c>
      <c r="N25" s="2" t="str">
        <v>Can be used in a mixed programme of study</v>
      </c>
      <c r="O25" s="2" t="str">
        <v>Continuing</v>
      </c>
      <c r="P25" s="2" t="str">
        <v>NA</v>
      </c>
      <c r="Q25" s="2" t="str">
        <v>A Level</v>
      </c>
      <c r="R25" s="2"/>
      <c r="S25" s="2"/>
      <c r="T25" s="2"/>
      <c r="U25" s="2"/>
      <c r="V25" s="2"/>
      <c r="W25" s="2" t="s">
        <v>149</v>
      </c>
      <c r="X25" s="2" t="str">
        <f>"Candidates are not permitted to certificate for Design and Technology: Design Engineering and Design and Technology: Product Design in the same year "</f>
        <v xml:space="preserve">Candidates are not permitted to certificate for Design and Technology: Design Engineering and Design and Technology: Product Design in the same year </v>
      </c>
      <c r="Y25" s="2"/>
      <c r="Z25" s="2"/>
      <c r="AA25" s="2"/>
      <c r="AB25" s="2" t="str">
        <v>A Level | Economics | 360 GLH</v>
      </c>
      <c r="AC25" s="2"/>
      <c r="AD25" s="2"/>
      <c r="AE25" s="2"/>
      <c r="AF25" s="2"/>
      <c r="AG25" s="2"/>
      <c r="AH25" s="2"/>
      <c r="AI25" s="2"/>
    </row>
    <row r="26" spans="2:37" x14ac:dyDescent="0.35">
      <c r="B26" s="38" t="s">
        <v>73</v>
      </c>
      <c r="C26" s="75">
        <f>SUM(AK20:AK22)</f>
        <v>0</v>
      </c>
      <c r="D26" s="76"/>
      <c r="E26" s="8"/>
      <c r="F26" s="8"/>
      <c r="G26" s="8"/>
      <c r="H26" s="33"/>
      <c r="I26" s="25"/>
      <c r="J26" s="2"/>
      <c r="K26" s="2" t="str">
        <v>A Level | English Language and Literature | 360 GLH</v>
      </c>
      <c r="L26" s="2" t="str">
        <v>English Language and Literature</v>
      </c>
      <c r="M26" s="2">
        <v>360</v>
      </c>
      <c r="N26" s="2" t="str">
        <v>Can be used in a mixed programme of study</v>
      </c>
      <c r="O26" s="2" t="str">
        <v>Continuing</v>
      </c>
      <c r="P26" s="2" t="str">
        <v>NA</v>
      </c>
      <c r="Q26" s="2" t="str">
        <v>A Level</v>
      </c>
      <c r="R26" s="2"/>
      <c r="S26" s="2"/>
      <c r="T26" s="2"/>
      <c r="U26" s="2"/>
      <c r="V26" s="2"/>
      <c r="W26" s="2"/>
      <c r="X26" s="2"/>
      <c r="Y26" s="2"/>
      <c r="Z26" s="2"/>
      <c r="AA26" s="2"/>
      <c r="AB26" s="2" t="str">
        <v>A Level | English Language | 360 GLH</v>
      </c>
      <c r="AC26" s="2"/>
      <c r="AD26" s="2"/>
      <c r="AE26" s="2"/>
      <c r="AF26" s="2"/>
      <c r="AG26" s="2"/>
      <c r="AH26" s="2"/>
      <c r="AI26" s="2"/>
    </row>
    <row r="27" spans="2:37" ht="12" customHeight="1" x14ac:dyDescent="0.35">
      <c r="B27" s="29"/>
      <c r="C27" s="8"/>
      <c r="D27" s="8"/>
      <c r="E27" s="8"/>
      <c r="F27" s="8"/>
      <c r="G27" s="8"/>
      <c r="H27" s="33"/>
      <c r="I27" s="25"/>
      <c r="J27" s="2"/>
      <c r="K27" s="2" t="str">
        <v>A Level | English Literature | 360 GLH</v>
      </c>
      <c r="L27" s="2" t="str">
        <v>English Literature</v>
      </c>
      <c r="M27" s="2">
        <v>360</v>
      </c>
      <c r="N27" s="2" t="str">
        <v>Can be used in a mixed programme of study</v>
      </c>
      <c r="O27" s="2" t="str">
        <v>Continuing</v>
      </c>
      <c r="P27" s="2" t="str">
        <v>NA</v>
      </c>
      <c r="Q27" s="2" t="str">
        <v>A Level</v>
      </c>
      <c r="R27" s="2"/>
      <c r="S27" s="2"/>
      <c r="T27" s="2"/>
      <c r="U27" s="2"/>
      <c r="V27" s="2"/>
      <c r="W27" s="2"/>
      <c r="X27" s="2"/>
      <c r="Y27" s="2"/>
      <c r="Z27" s="2"/>
      <c r="AA27" s="2"/>
      <c r="AB27" s="2" t="str">
        <v>A Level | English Language and Literature | 360 GLH</v>
      </c>
      <c r="AC27" s="2"/>
      <c r="AD27" s="2"/>
      <c r="AE27" s="2"/>
      <c r="AF27" s="2"/>
      <c r="AG27" s="2"/>
      <c r="AH27" s="2"/>
      <c r="AI27" s="2"/>
    </row>
    <row r="28" spans="2:37" x14ac:dyDescent="0.35">
      <c r="B28" s="56" t="s">
        <v>104</v>
      </c>
      <c r="C28" s="57"/>
      <c r="D28" s="58"/>
      <c r="E28" s="58"/>
      <c r="F28" s="58"/>
      <c r="G28" s="59"/>
      <c r="H28" s="58"/>
      <c r="I28" s="25"/>
      <c r="J28" s="2"/>
      <c r="K28" s="2" t="str">
        <v>A Level | Film Studies | 360 GLH</v>
      </c>
      <c r="L28" s="2" t="str">
        <v>Film Studies</v>
      </c>
      <c r="M28" s="2">
        <v>360</v>
      </c>
      <c r="N28" s="2" t="str">
        <v>Can be used in a mixed programme of study</v>
      </c>
      <c r="O28" s="2" t="str">
        <v>Continuing</v>
      </c>
      <c r="P28" s="2" t="str">
        <v>NA</v>
      </c>
      <c r="Q28" s="2" t="str">
        <v>A Level</v>
      </c>
      <c r="R28" s="2"/>
      <c r="S28" s="2"/>
      <c r="T28" s="2"/>
      <c r="U28" s="2"/>
      <c r="V28" s="2"/>
      <c r="W28" s="2"/>
      <c r="X28" s="2"/>
      <c r="Y28" s="2"/>
      <c r="Z28" s="2"/>
      <c r="AA28" s="2"/>
      <c r="AB28" s="2" t="str">
        <v>A Level | English Literature | 360 GLH</v>
      </c>
      <c r="AC28" s="2"/>
      <c r="AD28" s="2"/>
      <c r="AE28" s="2"/>
      <c r="AF28" s="2"/>
      <c r="AG28" s="2"/>
      <c r="AH28" s="2"/>
      <c r="AI28" s="2"/>
    </row>
    <row r="29" spans="2:37" ht="30" customHeight="1" x14ac:dyDescent="0.35">
      <c r="B29" s="60" t="str" cm="1">
        <f t="array" ref="B29">_xlfn.LET(_xlpm.p,"click to select from the drop down box",_xlpm.r,"Reset choices",_xlpm.c,"Clear selection",_xlpm.mainCount,SUMPRODUCT(--(C12:C15&lt;&gt;""),--(C12:C15&lt;&gt;_xlpm.p),--(C12:C15&lt;&gt;_xlpm.r),--(C12:C15&lt;&gt;_xlpm.c)),_xlpm.enrichCount,SUMPRODUCT(--(C20:C22&lt;&gt;""),--(C20:C22&lt;&gt;_xlpm.p),--(C20:C22&lt;&gt;_xlpm.r),--(C20:C22&lt;&gt;_xlpm.c)),_xlpm.mainGLH,C25,_xlpm.hasFull,COUNTIF(F12:F15,"Forms a full programme")&gt;0,_xlpm.mask,(C12:C15&lt;&gt;"")*(C12:C15&lt;&gt;_xlpm.p)*(C12:C15&lt;&gt;_xlpm.r)*(C12:C15&lt;&gt;_xlpm.c),_xlpm.selectedPairs,IFERROR(_xlfn._xlws.FILTER(AJ12:AJ15&amp;"|"&amp;_xlfn.XLOOKUP(C12:C15,$K:$K,$Q:$Q,""),_xlpm.mask),""),_xlpm.duplicateSubject,IF(SUM(--(_xlpm.selectedPairs&lt;&gt;""))&lt;=1,FALSE,COUNTA(_xlfn.UNIQUE(_xlfn._xlws.FILTER(_xlpm.selectedPairs,_xlpm.selectedPairs&lt;&gt;"")))&lt;SUM(--(_xlpm.selectedPairs&lt;&gt;""))),_xlpm.duplicateDiscount,X22,_xlpm.dtPair,X24,_xlpm.warningText,X13,_xlpm.noSelections,AND(_xlpm.mainCount=0,_xlpm.enrichCount=0),_xlpm.enrichmentOnly,AND(_xlpm.mainCount=0,_xlpm.enrichCount&gt;0),_xlpm.base,IF(_xlpm.mainCount=1,"","The combination you have selected is funded for 2027."),_xlpm.sizeWarning,IF(AND(_xlpm.mainCount&gt;0,_xlpm.mainGLH&lt;899)," Gentle warning: This is smaller than the average mixed programme of study.",IF(_xlpm.mainGLH&gt;1261," Gentle warning: This is larger than the average mixed programme of study.","")),_xlpm.otherWarning,IF(_xlpm.warningText&lt;&gt;"",IF(_xlpm.sizeWarning&lt;&gt;""," "," Gentle warning: ")&amp;_xlpm.warningText,""),_xlpm.fullProgrammeOnlyWarning,AND(_xlpm.hasFull,_xlpm.mainCount&gt;1,_xlpm.mainGLH&lt;=1261),IF(_xlpm.noSelections,"No qualifications have been selected",IF(_xlpm.enrichmentOnly,"You have only selected enrichment qualifications, please add up to 4 main qualifications to build a full programme of study",IF(_xlpm.duplicateSubject,X15,IF(_xlpm.dtPair,X25,IF(_xlpm.duplicateDiscount,X23,IF(_xlpm.fullProgrammeOnlyWarning,X16,IF(AND(_xlpm.mainCount=2,COUNTIFS(AJ12:AJ15,"Information Technology",AK12:AK15,720)=1,COUNTIFS(AJ12:AJ15,"Digital systems and data",AK12:AK15,360)=1),_xlfn._LONGTEXT("The combination you have selected is funded for 2027. Gentle warning: Information Technology 720 GLH is funded for first teach 2027 but is expected to be defunded for first teach 2028. We are awaiting confirmation from the DfE but these qualifications may"," discount."),IF(AND(_xlpm.mainCount=1,COUNTIFS(AJ12:AJ15,"Information Technology",AK12:AK15,720)&gt;0),"Gentle warning: This is smaller than the average mixed programme of study. Information Technology 720 GLH is funded for first teach 2027 but is expected to be defunded for first teach 2028.",TRIM(_xlpm.base&amp;_xlpm.sizeWarning&amp;_xlpm.otherWarning))))))))))</f>
        <v>No qualifications have been selected</v>
      </c>
      <c r="C29" s="61"/>
      <c r="D29" s="62"/>
      <c r="E29" s="62"/>
      <c r="F29" s="62"/>
      <c r="G29" s="63"/>
      <c r="H29" s="62"/>
      <c r="I29" s="25"/>
      <c r="J29" s="2"/>
      <c r="K29" s="2" t="str">
        <v>A Level | Geography | 360 GLH</v>
      </c>
      <c r="L29" s="2" t="str">
        <v>Geography</v>
      </c>
      <c r="M29" s="2">
        <v>360</v>
      </c>
      <c r="N29" s="2" t="str">
        <v>Can be used in a mixed programme of study</v>
      </c>
      <c r="O29" s="2" t="str">
        <v>Continuing</v>
      </c>
      <c r="P29" s="2" t="str">
        <v>NA</v>
      </c>
      <c r="Q29" s="2" t="str">
        <v>A Level</v>
      </c>
      <c r="R29" s="2"/>
      <c r="S29" s="2"/>
      <c r="T29" s="2"/>
      <c r="U29" s="2"/>
      <c r="V29" s="2"/>
      <c r="W29" s="2"/>
      <c r="X29" s="2"/>
      <c r="Y29" s="2"/>
      <c r="Z29" s="2"/>
      <c r="AA29" s="2"/>
      <c r="AB29" s="2" t="str">
        <v>A Level | Film Studies | 360 GLH</v>
      </c>
      <c r="AC29" s="2"/>
      <c r="AD29" s="2"/>
      <c r="AE29" s="2"/>
      <c r="AF29" s="2"/>
      <c r="AG29" s="2"/>
      <c r="AH29" s="2"/>
      <c r="AI29" s="2"/>
    </row>
    <row r="30" spans="2:37" ht="30" customHeight="1" x14ac:dyDescent="0.35">
      <c r="B30" s="64"/>
      <c r="C30" s="61"/>
      <c r="D30" s="62"/>
      <c r="E30" s="62"/>
      <c r="F30" s="62"/>
      <c r="G30" s="63"/>
      <c r="H30" s="62"/>
      <c r="I30" s="25"/>
      <c r="J30" s="2"/>
      <c r="K30" s="2" t="str">
        <v>A Level | History | 360 GLH</v>
      </c>
      <c r="L30" s="2" t="str">
        <v>History</v>
      </c>
      <c r="M30" s="2">
        <v>360</v>
      </c>
      <c r="N30" s="2" t="str">
        <v>Can be used in a mixed programme of study</v>
      </c>
      <c r="O30" s="2" t="str">
        <v>Continuing</v>
      </c>
      <c r="P30" s="2" t="str">
        <v>NA</v>
      </c>
      <c r="Q30" s="2" t="str">
        <v>A Level</v>
      </c>
      <c r="R30" s="2"/>
      <c r="S30" s="2"/>
      <c r="T30" s="2"/>
      <c r="U30" s="2"/>
      <c r="V30" s="2"/>
      <c r="W30" s="2"/>
      <c r="X30" s="2"/>
      <c r="Y30" s="2"/>
      <c r="Z30" s="2"/>
      <c r="AA30" s="2"/>
      <c r="AB30" s="2" t="str">
        <v>A Level | Geography | 360 GLH</v>
      </c>
      <c r="AC30" s="2"/>
      <c r="AD30" s="2"/>
      <c r="AE30" s="2"/>
      <c r="AF30" s="2"/>
      <c r="AG30" s="2"/>
      <c r="AH30" s="2"/>
      <c r="AI30" s="2"/>
    </row>
    <row r="31" spans="2:37" ht="30" customHeight="1" x14ac:dyDescent="0.35">
      <c r="B31" s="64"/>
      <c r="C31" s="61"/>
      <c r="D31" s="62"/>
      <c r="E31" s="62"/>
      <c r="F31" s="62"/>
      <c r="G31" s="63"/>
      <c r="H31" s="62"/>
      <c r="I31" s="25"/>
      <c r="J31" s="2"/>
      <c r="K31" s="2" t="str">
        <v>A Level | Latin | 360 GLH</v>
      </c>
      <c r="L31" s="2" t="str">
        <v>Latin</v>
      </c>
      <c r="M31" s="2">
        <v>360</v>
      </c>
      <c r="N31" s="2" t="str">
        <v>Can be used in a mixed programme of study</v>
      </c>
      <c r="O31" s="2" t="str">
        <v>Continuing</v>
      </c>
      <c r="P31" s="2" t="str">
        <v>NA</v>
      </c>
      <c r="Q31" s="2" t="str">
        <v>A Level</v>
      </c>
      <c r="R31" s="2"/>
      <c r="S31" s="2"/>
      <c r="T31" s="2"/>
      <c r="U31" s="2"/>
      <c r="V31" s="2"/>
      <c r="W31" s="2"/>
      <c r="X31" s="2"/>
      <c r="Y31" s="2"/>
      <c r="Z31" s="2"/>
      <c r="AA31" s="2"/>
      <c r="AB31" s="2" t="str">
        <v>A Level | History | 360 GLH</v>
      </c>
      <c r="AC31" s="2"/>
      <c r="AD31" s="2"/>
      <c r="AE31" s="2"/>
      <c r="AF31" s="2"/>
      <c r="AG31" s="2"/>
      <c r="AH31" s="2"/>
      <c r="AI31" s="2"/>
    </row>
    <row r="32" spans="2:37" ht="30" customHeight="1" x14ac:dyDescent="0.35">
      <c r="B32" s="64"/>
      <c r="C32" s="65"/>
      <c r="D32" s="66"/>
      <c r="E32" s="66"/>
      <c r="F32" s="66"/>
      <c r="G32" s="67"/>
      <c r="H32" s="66"/>
      <c r="I32" s="25"/>
      <c r="J32" s="2"/>
      <c r="K32" s="2" t="str">
        <v>A Level | Law | 360 GLH</v>
      </c>
      <c r="L32" s="2" t="str">
        <v>Law</v>
      </c>
      <c r="M32" s="2">
        <v>360</v>
      </c>
      <c r="N32" s="2" t="str">
        <v>Can be used in a mixed programme of study</v>
      </c>
      <c r="O32" s="2" t="str">
        <v>Continuing</v>
      </c>
      <c r="P32" s="2" t="str">
        <v>NA</v>
      </c>
      <c r="Q32" s="2" t="str">
        <v>A Level</v>
      </c>
      <c r="R32" s="2"/>
      <c r="S32" s="2"/>
      <c r="T32" s="2"/>
      <c r="U32" s="2"/>
      <c r="V32" s="2"/>
      <c r="W32" s="2"/>
      <c r="X32" s="2"/>
      <c r="Y32" s="2"/>
      <c r="Z32" s="2"/>
      <c r="AA32" s="2"/>
      <c r="AB32" s="2" t="str">
        <v>A Level | Latin | 360 GLH</v>
      </c>
      <c r="AC32" s="2"/>
      <c r="AD32" s="2"/>
      <c r="AE32" s="2"/>
      <c r="AF32" s="2"/>
      <c r="AG32" s="2"/>
      <c r="AH32" s="2"/>
      <c r="AI32" s="2"/>
    </row>
    <row r="33" spans="2:35" ht="12" customHeight="1" x14ac:dyDescent="0.35">
      <c r="B33" s="29"/>
      <c r="C33" s="8"/>
      <c r="D33" s="8"/>
      <c r="E33" s="8"/>
      <c r="F33" s="8"/>
      <c r="G33" s="8"/>
      <c r="H33" s="33"/>
      <c r="I33" s="25"/>
      <c r="J33" s="2"/>
      <c r="K33" s="2" t="str">
        <v>A Level | Mathematics A | 360 GLH</v>
      </c>
      <c r="L33" s="2" t="str">
        <v>Mathematics A</v>
      </c>
      <c r="M33" s="2">
        <v>360</v>
      </c>
      <c r="N33" s="2" t="str">
        <v>Can be used in a mixed programme of study</v>
      </c>
      <c r="O33" s="2" t="str">
        <v>Continuing</v>
      </c>
      <c r="P33" s="2" t="str">
        <v>NA</v>
      </c>
      <c r="Q33" s="2" t="str">
        <v>A Level</v>
      </c>
      <c r="R33" s="2"/>
      <c r="S33" s="2"/>
      <c r="T33" s="2"/>
      <c r="U33" s="2"/>
      <c r="V33" s="2"/>
      <c r="W33" s="2"/>
      <c r="X33" s="2"/>
      <c r="Y33" s="2"/>
      <c r="Z33" s="2"/>
      <c r="AA33" s="2"/>
      <c r="AB33" s="2" t="str">
        <v>A Level | Law | 360 GLH</v>
      </c>
      <c r="AC33" s="2"/>
      <c r="AD33" s="2"/>
      <c r="AE33" s="2"/>
      <c r="AF33" s="2"/>
      <c r="AG33" s="2"/>
      <c r="AH33" s="2"/>
      <c r="AI33" s="2"/>
    </row>
    <row r="34" spans="2:35" ht="24" customHeight="1" x14ac:dyDescent="0.35">
      <c r="B34" s="68" t="s">
        <v>106</v>
      </c>
      <c r="C34" s="69"/>
      <c r="D34" s="70"/>
      <c r="E34" s="70"/>
      <c r="F34" s="70"/>
      <c r="G34" s="71"/>
      <c r="H34" s="72"/>
      <c r="I34" s="25"/>
      <c r="J34" s="2"/>
      <c r="K34" s="2" t="str">
        <v>A Level | Mathematics A, Further | 360 GLH</v>
      </c>
      <c r="L34" s="2" t="str">
        <v>Mathematics A, Further</v>
      </c>
      <c r="M34" s="2">
        <v>360</v>
      </c>
      <c r="N34" s="2" t="str">
        <v>Can be used in a mixed programme of study</v>
      </c>
      <c r="O34" s="2" t="str">
        <v>Continuing</v>
      </c>
      <c r="P34" s="2" t="str">
        <v>NA</v>
      </c>
      <c r="Q34" s="2" t="str">
        <v>A Level</v>
      </c>
      <c r="R34" s="2"/>
      <c r="S34" s="2"/>
      <c r="T34" s="2"/>
      <c r="U34" s="2"/>
      <c r="V34" s="2"/>
      <c r="W34" s="2"/>
      <c r="X34" s="2"/>
      <c r="Y34" s="2"/>
      <c r="Z34" s="2"/>
      <c r="AA34" s="2"/>
      <c r="AB34" s="2" t="str">
        <v>A Level | Mathematics A | 360 GLH</v>
      </c>
      <c r="AC34" s="2"/>
      <c r="AD34" s="2"/>
      <c r="AE34" s="2"/>
      <c r="AF34" s="2"/>
      <c r="AG34" s="2"/>
      <c r="AH34" s="2"/>
      <c r="AI34" s="2"/>
    </row>
    <row r="35" spans="2:35" ht="82" customHeight="1" x14ac:dyDescent="0.35">
      <c r="B35" s="50" t="s">
        <v>158</v>
      </c>
      <c r="C35" s="51"/>
      <c r="D35" s="51"/>
      <c r="E35" s="51"/>
      <c r="F35" s="51"/>
      <c r="G35" s="51"/>
      <c r="H35" s="52"/>
      <c r="I35" s="25"/>
      <c r="J35" s="2"/>
      <c r="K35" s="2" t="str">
        <v>A Level | Mathematics B | 360 GLH</v>
      </c>
      <c r="L35" s="2" t="str">
        <v>Mathematics B</v>
      </c>
      <c r="M35" s="2">
        <v>360</v>
      </c>
      <c r="N35" s="2" t="str">
        <v>Can be used in a mixed programme of study</v>
      </c>
      <c r="O35" s="2" t="str">
        <v>Continuing</v>
      </c>
      <c r="P35" s="2" t="str">
        <v>NA</v>
      </c>
      <c r="Q35" s="2" t="str">
        <v>A Level</v>
      </c>
      <c r="R35" s="2"/>
      <c r="S35" s="2"/>
      <c r="T35" s="2"/>
      <c r="U35" s="2"/>
      <c r="V35" s="2"/>
      <c r="W35" s="2"/>
      <c r="X35" s="2"/>
      <c r="Y35" s="2"/>
      <c r="Z35" s="2"/>
      <c r="AA35" s="2"/>
      <c r="AB35" s="2" t="str">
        <v>A Level | Mathematics A, Further | 360 GLH</v>
      </c>
      <c r="AC35" s="2"/>
      <c r="AD35" s="2"/>
      <c r="AE35" s="2"/>
      <c r="AF35" s="2"/>
      <c r="AG35" s="2"/>
      <c r="AH35" s="2"/>
      <c r="AI35" s="2"/>
    </row>
    <row r="36" spans="2:35" ht="82" customHeight="1" x14ac:dyDescent="0.35">
      <c r="B36" s="53"/>
      <c r="C36" s="54"/>
      <c r="D36" s="54"/>
      <c r="E36" s="54"/>
      <c r="F36" s="54"/>
      <c r="G36" s="54"/>
      <c r="H36" s="55"/>
      <c r="I36" s="25"/>
      <c r="J36" s="2"/>
      <c r="K36" s="2" t="str">
        <v>A Level | Mathematics B, Further | 360 GLH</v>
      </c>
      <c r="L36" s="2" t="str">
        <v>Mathematics B, Further</v>
      </c>
      <c r="M36" s="2">
        <v>360</v>
      </c>
      <c r="N36" s="2" t="str">
        <v>Can be used in a mixed programme of study</v>
      </c>
      <c r="O36" s="2" t="str">
        <v>Continuing</v>
      </c>
      <c r="P36" s="2" t="str">
        <v>NA</v>
      </c>
      <c r="Q36" s="2" t="str">
        <v>A Level</v>
      </c>
      <c r="R36" s="2"/>
      <c r="S36" s="2"/>
      <c r="T36" s="2"/>
      <c r="U36" s="2"/>
      <c r="V36" s="2"/>
      <c r="W36" s="2"/>
      <c r="X36" s="2"/>
      <c r="Y36" s="2"/>
      <c r="Z36" s="2"/>
      <c r="AA36" s="2"/>
      <c r="AB36" s="2" t="str">
        <v>A Level | Mathematics B | 360 GLH</v>
      </c>
      <c r="AC36" s="2"/>
      <c r="AD36" s="2"/>
      <c r="AE36" s="2"/>
      <c r="AF36" s="2"/>
      <c r="AG36" s="2"/>
      <c r="AH36" s="2"/>
      <c r="AI36" s="2"/>
    </row>
    <row r="37" spans="2:35" ht="38.15" customHeight="1" x14ac:dyDescent="0.35">
      <c r="I37" s="2"/>
      <c r="J37" s="2"/>
      <c r="K37" s="2" t="str">
        <v>A Level | Media Studies | 360 GLH</v>
      </c>
      <c r="L37" s="2" t="str">
        <v>Media Studies</v>
      </c>
      <c r="M37" s="2">
        <v>360</v>
      </c>
      <c r="N37" s="2" t="str">
        <v>Can be used in a mixed programme of study</v>
      </c>
      <c r="O37" s="2" t="str">
        <v>Continuing</v>
      </c>
      <c r="P37" s="2" t="str">
        <v>NA</v>
      </c>
      <c r="Q37" s="2" t="str">
        <v>A Level</v>
      </c>
      <c r="R37" s="2"/>
      <c r="S37" s="2"/>
      <c r="T37" s="2"/>
      <c r="U37" s="2"/>
      <c r="V37" s="2"/>
      <c r="W37" s="2"/>
      <c r="X37" s="2"/>
      <c r="Y37" s="2"/>
      <c r="Z37" s="2"/>
      <c r="AA37" s="2"/>
      <c r="AB37" s="2" t="str">
        <v>A Level | Mathematics B, Further | 360 GLH</v>
      </c>
      <c r="AC37" s="2"/>
      <c r="AD37" s="2"/>
      <c r="AE37" s="2"/>
      <c r="AF37" s="2"/>
      <c r="AG37" s="2"/>
      <c r="AH37" s="2"/>
      <c r="AI37" s="2"/>
    </row>
    <row r="38" spans="2:35" ht="38.15" customHeight="1" x14ac:dyDescent="0.35">
      <c r="I38" s="2"/>
      <c r="J38" s="2"/>
      <c r="K38" s="2" t="str">
        <v>A Level | Physical Education | 360 GLH</v>
      </c>
      <c r="L38" s="2" t="str">
        <v>Physical Education</v>
      </c>
      <c r="M38" s="2">
        <v>360</v>
      </c>
      <c r="N38" s="2" t="str">
        <v>Can be used in a mixed programme of study</v>
      </c>
      <c r="O38" s="2" t="str">
        <v>Continuing</v>
      </c>
      <c r="P38" s="2" t="str">
        <v>NA</v>
      </c>
      <c r="Q38" s="2" t="str">
        <v>A Level</v>
      </c>
      <c r="R38" s="2"/>
      <c r="S38" s="2"/>
      <c r="T38" s="2"/>
      <c r="U38" s="2"/>
      <c r="V38" s="2"/>
      <c r="W38" s="2"/>
      <c r="X38" s="2"/>
      <c r="Y38" s="2"/>
      <c r="Z38" s="2"/>
      <c r="AA38" s="2"/>
      <c r="AB38" s="2" t="str">
        <v>A Level | Media Studies | 360 GLH</v>
      </c>
      <c r="AC38" s="2"/>
      <c r="AD38" s="2"/>
      <c r="AE38" s="2"/>
      <c r="AF38" s="2"/>
      <c r="AG38" s="2"/>
      <c r="AH38" s="2"/>
      <c r="AI38" s="2"/>
    </row>
    <row r="39" spans="2:35" ht="38.15" customHeight="1" x14ac:dyDescent="0.35">
      <c r="I39" s="2"/>
      <c r="J39" s="2"/>
      <c r="K39" s="2" t="str">
        <v>A Level | Physics A | 360 GLH</v>
      </c>
      <c r="L39" s="2" t="str">
        <v>Physics A</v>
      </c>
      <c r="M39" s="2">
        <v>360</v>
      </c>
      <c r="N39" s="2" t="str">
        <v>Can be used in a mixed programme of study</v>
      </c>
      <c r="O39" s="2" t="str">
        <v>Continuing</v>
      </c>
      <c r="P39" s="2" t="str">
        <v>NA</v>
      </c>
      <c r="Q39" s="2" t="str">
        <v>A Level</v>
      </c>
      <c r="R39" s="2"/>
      <c r="S39" s="2"/>
      <c r="T39" s="2"/>
      <c r="U39" s="2"/>
      <c r="V39" s="2"/>
      <c r="W39" s="2"/>
      <c r="X39" s="2"/>
      <c r="Y39" s="2"/>
      <c r="Z39" s="2"/>
      <c r="AA39" s="2"/>
      <c r="AB39" s="2" t="str">
        <v>A Level | Physical Education | 360 GLH</v>
      </c>
      <c r="AC39" s="2"/>
      <c r="AD39" s="2"/>
      <c r="AE39" s="2"/>
      <c r="AF39" s="2"/>
      <c r="AG39" s="2"/>
      <c r="AH39" s="2"/>
      <c r="AI39" s="2"/>
    </row>
    <row r="40" spans="2:35" ht="38.15" customHeight="1" x14ac:dyDescent="0.35">
      <c r="I40" s="2"/>
      <c r="J40" s="2"/>
      <c r="K40" s="2" t="str">
        <v>A Level | Psychology | 360 GLH</v>
      </c>
      <c r="L40" s="2" t="str">
        <v>Psychology</v>
      </c>
      <c r="M40" s="2">
        <v>360</v>
      </c>
      <c r="N40" s="2" t="str">
        <v>Can be used in a mixed programme of study</v>
      </c>
      <c r="O40" s="2" t="str">
        <v>Continuing</v>
      </c>
      <c r="P40" s="2" t="str">
        <v>NA</v>
      </c>
      <c r="Q40" s="2" t="str">
        <v>A Level</v>
      </c>
      <c r="R40" s="2"/>
      <c r="S40" s="2"/>
      <c r="T40" s="2"/>
      <c r="U40" s="2"/>
      <c r="V40" s="2"/>
      <c r="W40" s="2"/>
      <c r="X40" s="2"/>
      <c r="Y40" s="2"/>
      <c r="Z40" s="2"/>
      <c r="AA40" s="2"/>
      <c r="AB40" s="2" t="str">
        <v>A Level | Physics A | 360 GLH</v>
      </c>
      <c r="AC40" s="2"/>
      <c r="AD40" s="2"/>
      <c r="AE40" s="2"/>
      <c r="AF40" s="2"/>
      <c r="AG40" s="2"/>
      <c r="AH40" s="2"/>
      <c r="AI40" s="2"/>
    </row>
    <row r="41" spans="2:35" ht="38.15" customHeight="1" x14ac:dyDescent="0.35">
      <c r="I41" s="2"/>
      <c r="J41" s="2"/>
      <c r="K41" s="2" t="str">
        <v>A Level | Religious Studies | 360 GLH</v>
      </c>
      <c r="L41" s="2" t="str">
        <v>Religious Studies</v>
      </c>
      <c r="M41" s="2">
        <v>360</v>
      </c>
      <c r="N41" s="2" t="str">
        <v>Can be used in a mixed programme of study</v>
      </c>
      <c r="O41" s="2" t="str">
        <v>Continuing</v>
      </c>
      <c r="P41" s="2" t="str">
        <v>NA</v>
      </c>
      <c r="Q41" s="2" t="str">
        <v>A Level</v>
      </c>
      <c r="R41" s="2"/>
      <c r="S41" s="2"/>
      <c r="T41" s="2"/>
      <c r="U41" s="2"/>
      <c r="V41" s="2"/>
      <c r="W41" s="2"/>
      <c r="X41" s="2"/>
      <c r="Y41" s="2"/>
      <c r="Z41" s="2"/>
      <c r="AA41" s="2"/>
      <c r="AB41" s="2" t="str">
        <v>A Level | Psychology | 360 GLH</v>
      </c>
      <c r="AC41" s="2"/>
      <c r="AD41" s="2"/>
      <c r="AE41" s="2"/>
      <c r="AF41" s="2"/>
      <c r="AG41" s="2"/>
      <c r="AH41" s="2"/>
      <c r="AI41" s="2"/>
    </row>
    <row r="42" spans="2:35" x14ac:dyDescent="0.35">
      <c r="I42" s="2"/>
      <c r="J42" s="2"/>
      <c r="K42" s="2" t="str">
        <v>A Level | Sociology | 360 GLH</v>
      </c>
      <c r="L42" s="2" t="str">
        <v>Sociology</v>
      </c>
      <c r="M42" s="2">
        <v>360</v>
      </c>
      <c r="N42" s="2" t="str">
        <v>Can be used in a mixed programme of study</v>
      </c>
      <c r="O42" s="2" t="str">
        <v>Continuing</v>
      </c>
      <c r="P42" s="2" t="str">
        <v>NA</v>
      </c>
      <c r="Q42" s="2" t="str">
        <v>A Level</v>
      </c>
      <c r="R42" s="2"/>
      <c r="S42" s="2"/>
      <c r="T42" s="2"/>
      <c r="U42" s="2"/>
      <c r="V42" s="2"/>
      <c r="W42" s="2"/>
      <c r="X42" s="2"/>
      <c r="Y42" s="2"/>
      <c r="Z42" s="2"/>
      <c r="AA42" s="2"/>
      <c r="AB42" s="2" t="str">
        <v>A Level | Religious Studies | 360 GLH</v>
      </c>
      <c r="AC42" s="2"/>
      <c r="AD42" s="2"/>
      <c r="AE42" s="2"/>
      <c r="AF42" s="2"/>
      <c r="AG42" s="2"/>
      <c r="AH42" s="2"/>
      <c r="AI42" s="2"/>
    </row>
    <row r="43" spans="2:35" x14ac:dyDescent="0.35">
      <c r="I43" s="2"/>
      <c r="J43" s="2"/>
      <c r="K43" s="2" t="str">
        <v>AS Level | Ancient History | 180 GLH</v>
      </c>
      <c r="L43" s="2" t="str">
        <v>Ancient History</v>
      </c>
      <c r="M43" s="2">
        <v>180</v>
      </c>
      <c r="N43" s="2" t="str">
        <v>Can be used in a mixed programme of study</v>
      </c>
      <c r="O43" s="2" t="str">
        <v>Continuing</v>
      </c>
      <c r="P43" s="2" t="str">
        <v>NA</v>
      </c>
      <c r="Q43" s="2" t="str">
        <v>AS Level</v>
      </c>
      <c r="R43" s="2"/>
      <c r="S43" s="2"/>
      <c r="T43" s="2"/>
      <c r="U43" s="2"/>
      <c r="V43" s="2"/>
      <c r="W43" s="2"/>
      <c r="X43" s="2"/>
      <c r="Y43" s="2"/>
      <c r="Z43" s="2"/>
      <c r="AA43" s="2"/>
      <c r="AB43" s="2" t="str">
        <v>A Level | Sociology | 360 GLH</v>
      </c>
      <c r="AC43" s="2"/>
      <c r="AD43" s="2"/>
      <c r="AE43" s="2"/>
      <c r="AF43" s="2"/>
      <c r="AG43" s="2"/>
      <c r="AH43" s="2"/>
      <c r="AI43" s="2"/>
    </row>
    <row r="44" spans="2:35" x14ac:dyDescent="0.35">
      <c r="B44" s="2"/>
      <c r="C44" s="2"/>
      <c r="D44" s="2"/>
      <c r="E44" s="2"/>
      <c r="F44" s="2"/>
      <c r="G44" s="2"/>
      <c r="H44" s="2"/>
      <c r="I44" s="2"/>
      <c r="J44" s="2"/>
      <c r="K44" s="2" t="str">
        <v>AS Level | Art, Craft and Design | 180 GLH</v>
      </c>
      <c r="L44" s="2" t="str">
        <v>Art, Craft and Design</v>
      </c>
      <c r="M44" s="2">
        <v>180</v>
      </c>
      <c r="N44" s="2" t="str">
        <v>Can be used in a mixed programme of study</v>
      </c>
      <c r="O44" s="2" t="str">
        <v>Continuing</v>
      </c>
      <c r="P44" s="2" t="str">
        <v>NA</v>
      </c>
      <c r="Q44" s="2" t="str">
        <v>AS Level</v>
      </c>
      <c r="R44" s="2"/>
      <c r="S44" s="2"/>
      <c r="T44" s="2"/>
      <c r="U44" s="2"/>
      <c r="V44" s="2"/>
      <c r="W44" s="2"/>
      <c r="X44" s="2"/>
      <c r="Y44" s="2"/>
      <c r="Z44" s="2"/>
      <c r="AA44" s="2"/>
      <c r="AB44" s="2" t="str">
        <v>AS Level | Ancient History | 180 GLH</v>
      </c>
      <c r="AC44" s="2"/>
      <c r="AD44" s="2"/>
      <c r="AE44" s="2"/>
      <c r="AF44" s="2"/>
      <c r="AG44" s="2"/>
      <c r="AH44" s="2"/>
      <c r="AI44" s="2"/>
    </row>
    <row r="45" spans="2:35" x14ac:dyDescent="0.35">
      <c r="B45" s="2"/>
      <c r="C45" s="2"/>
      <c r="D45" s="2"/>
      <c r="E45" s="2"/>
      <c r="F45" s="2"/>
      <c r="G45" s="2"/>
      <c r="H45" s="2"/>
      <c r="I45" s="2"/>
      <c r="J45" s="2"/>
      <c r="K45" s="2" t="str">
        <v>AS Level | Art and Design: Fine Art | 180 GLH</v>
      </c>
      <c r="L45" s="2" t="str">
        <v>Art and Design: Fine Art</v>
      </c>
      <c r="M45" s="2">
        <v>180</v>
      </c>
      <c r="N45" s="2" t="str">
        <v>Can be used in a mixed programme of study</v>
      </c>
      <c r="O45" s="2" t="str">
        <v>Continuing</v>
      </c>
      <c r="P45" s="2" t="str">
        <v>NA</v>
      </c>
      <c r="Q45" s="2" t="str">
        <v>AS Level</v>
      </c>
      <c r="R45" s="2"/>
      <c r="S45" s="2"/>
      <c r="T45" s="2"/>
      <c r="U45" s="2"/>
      <c r="V45" s="2"/>
      <c r="W45" s="2"/>
      <c r="X45" s="2"/>
      <c r="Y45" s="2"/>
      <c r="Z45" s="2"/>
      <c r="AA45" s="2"/>
      <c r="AB45" s="2" t="str">
        <v>AS Level | Art, Craft and Design | 180 GLH</v>
      </c>
      <c r="AC45" s="2"/>
      <c r="AD45" s="2"/>
      <c r="AE45" s="2"/>
      <c r="AF45" s="2"/>
      <c r="AG45" s="2"/>
      <c r="AH45" s="2"/>
      <c r="AI45" s="2"/>
    </row>
    <row r="46" spans="2:35" x14ac:dyDescent="0.35">
      <c r="B46" s="2"/>
      <c r="C46" s="2"/>
      <c r="D46" s="2"/>
      <c r="E46" s="2"/>
      <c r="F46" s="2"/>
      <c r="G46" s="2"/>
      <c r="H46" s="2"/>
      <c r="I46" s="2"/>
      <c r="J46" s="2"/>
      <c r="K46" s="2" t="str">
        <v>AS Level | Art and Design: Graphic Communication | 180 GLH</v>
      </c>
      <c r="L46" s="2" t="str">
        <v>Art and Design: Graphic Communication</v>
      </c>
      <c r="M46" s="2">
        <v>180</v>
      </c>
      <c r="N46" s="2" t="str">
        <v>Can be used in a mixed programme of study</v>
      </c>
      <c r="O46" s="2" t="str">
        <v>Continuing</v>
      </c>
      <c r="P46" s="2" t="str">
        <v>NA</v>
      </c>
      <c r="Q46" s="2" t="str">
        <v>AS Level</v>
      </c>
      <c r="R46" s="2"/>
      <c r="S46" s="2"/>
      <c r="T46" s="2"/>
      <c r="U46" s="2"/>
      <c r="V46" s="2"/>
      <c r="W46" s="2"/>
      <c r="X46" s="2"/>
      <c r="Y46" s="2"/>
      <c r="Z46" s="2"/>
      <c r="AA46" s="2"/>
      <c r="AB46" s="2" t="str">
        <v>AS Level | Art and Design: Fine Art | 180 GLH</v>
      </c>
      <c r="AC46" s="2"/>
      <c r="AD46" s="2"/>
      <c r="AE46" s="2"/>
      <c r="AF46" s="2"/>
      <c r="AG46" s="2"/>
      <c r="AH46" s="2"/>
      <c r="AI46" s="2"/>
    </row>
    <row r="47" spans="2:35" x14ac:dyDescent="0.35">
      <c r="B47" s="2"/>
      <c r="C47" s="2"/>
      <c r="D47" s="2"/>
      <c r="E47" s="2"/>
      <c r="F47" s="2"/>
      <c r="G47" s="2"/>
      <c r="H47" s="2"/>
      <c r="I47" s="2"/>
      <c r="J47" s="2"/>
      <c r="K47" s="2" t="str">
        <v>AS Level | Art and Design: Photography | 180 GLH</v>
      </c>
      <c r="L47" s="2" t="str">
        <v>Art and Design: Photography</v>
      </c>
      <c r="M47" s="2">
        <v>180</v>
      </c>
      <c r="N47" s="2" t="str">
        <v>Can be used in a mixed programme of study</v>
      </c>
      <c r="O47" s="2" t="str">
        <v>Continuing</v>
      </c>
      <c r="P47" s="2" t="str">
        <v>NA</v>
      </c>
      <c r="Q47" s="2" t="str">
        <v>AS Level</v>
      </c>
      <c r="R47" s="2"/>
      <c r="S47" s="2"/>
      <c r="T47" s="2"/>
      <c r="U47" s="2"/>
      <c r="V47" s="2"/>
      <c r="W47" s="2"/>
      <c r="X47" s="2"/>
      <c r="Y47" s="2"/>
      <c r="Z47" s="2"/>
      <c r="AA47" s="2"/>
      <c r="AB47" s="2" t="str">
        <v>AS Level | Art and Design: Graphic Communication | 180 GLH</v>
      </c>
      <c r="AC47" s="2"/>
      <c r="AD47" s="2"/>
      <c r="AE47" s="2"/>
      <c r="AF47" s="2"/>
      <c r="AG47" s="2"/>
      <c r="AH47" s="2"/>
      <c r="AI47" s="2"/>
    </row>
    <row r="48" spans="2:35" x14ac:dyDescent="0.35">
      <c r="B48" s="2"/>
      <c r="C48" s="2"/>
      <c r="D48" s="2"/>
      <c r="E48" s="2"/>
      <c r="F48" s="2"/>
      <c r="G48" s="2"/>
      <c r="H48" s="2"/>
      <c r="I48" s="2"/>
      <c r="J48" s="2"/>
      <c r="K48" s="2" t="str">
        <v>AS Level | Art and Design: Three Dimensional Design | 180 GLH</v>
      </c>
      <c r="L48" s="2" t="str">
        <v>Art and Design: Three Dimensional Design</v>
      </c>
      <c r="M48" s="2">
        <v>180</v>
      </c>
      <c r="N48" s="2" t="str">
        <v>Can be used in a mixed programme of study</v>
      </c>
      <c r="O48" s="2" t="str">
        <v>Continuing</v>
      </c>
      <c r="P48" s="2" t="str">
        <v>NA</v>
      </c>
      <c r="Q48" s="2" t="str">
        <v>AS Level</v>
      </c>
      <c r="R48" s="2"/>
      <c r="S48" s="2"/>
      <c r="T48" s="2"/>
      <c r="U48" s="2"/>
      <c r="V48" s="2"/>
      <c r="W48" s="2"/>
      <c r="X48" s="2"/>
      <c r="Y48" s="2"/>
      <c r="Z48" s="2"/>
      <c r="AA48" s="2"/>
      <c r="AB48" s="2" t="str">
        <v>AS Level | Art and Design: Photography | 180 GLH</v>
      </c>
      <c r="AC48" s="2"/>
      <c r="AD48" s="2"/>
      <c r="AE48" s="2"/>
      <c r="AF48" s="2"/>
      <c r="AG48" s="2"/>
      <c r="AH48" s="2"/>
      <c r="AI48" s="2"/>
    </row>
    <row r="49" spans="2:35" x14ac:dyDescent="0.35">
      <c r="B49" s="2"/>
      <c r="C49" s="2"/>
      <c r="D49" s="2"/>
      <c r="E49" s="2"/>
      <c r="F49" s="2"/>
      <c r="G49" s="2"/>
      <c r="H49" s="2"/>
      <c r="I49" s="2"/>
      <c r="J49" s="2"/>
      <c r="K49" s="2" t="str">
        <v>AS Level | Biology A | 180 GLH</v>
      </c>
      <c r="L49" s="2" t="str">
        <v>Biology A</v>
      </c>
      <c r="M49" s="2">
        <v>180</v>
      </c>
      <c r="N49" s="2" t="str">
        <v>Can be used in a mixed programme of study</v>
      </c>
      <c r="O49" s="2" t="str">
        <v>Continuing</v>
      </c>
      <c r="P49" s="2" t="str">
        <v>NA</v>
      </c>
      <c r="Q49" s="2" t="str">
        <v>AS Level</v>
      </c>
      <c r="R49" s="2"/>
      <c r="S49" s="2"/>
      <c r="T49" s="2"/>
      <c r="U49" s="2"/>
      <c r="V49" s="2"/>
      <c r="W49" s="2"/>
      <c r="X49" s="2"/>
      <c r="Y49" s="2"/>
      <c r="Z49" s="2"/>
      <c r="AA49" s="2"/>
      <c r="AB49" s="2" t="str">
        <v>AS Level | Art and Design: Three Dimensional Design | 180 GLH</v>
      </c>
      <c r="AC49" s="2"/>
      <c r="AD49" s="2"/>
      <c r="AE49" s="2"/>
      <c r="AF49" s="2"/>
      <c r="AG49" s="2"/>
      <c r="AH49" s="2"/>
      <c r="AI49" s="2"/>
    </row>
    <row r="50" spans="2:35" x14ac:dyDescent="0.35">
      <c r="B50" s="2"/>
      <c r="C50" s="2"/>
      <c r="D50" s="2"/>
      <c r="E50" s="2"/>
      <c r="F50" s="2"/>
      <c r="G50" s="2"/>
      <c r="H50" s="2"/>
      <c r="I50" s="2"/>
      <c r="J50" s="2"/>
      <c r="K50" s="2" t="str">
        <v>AS Level | Chemistry A | 180 GLH</v>
      </c>
      <c r="L50" s="2" t="str">
        <v>Chemistry A</v>
      </c>
      <c r="M50" s="2">
        <v>180</v>
      </c>
      <c r="N50" s="2" t="str">
        <v>Can be used in a mixed programme of study</v>
      </c>
      <c r="O50" s="2" t="str">
        <v>Continuing</v>
      </c>
      <c r="P50" s="2" t="str">
        <v>NA</v>
      </c>
      <c r="Q50" s="2" t="str">
        <v>AS Level</v>
      </c>
      <c r="R50" s="2"/>
      <c r="S50" s="2"/>
      <c r="T50" s="2"/>
      <c r="U50" s="2"/>
      <c r="V50" s="2"/>
      <c r="W50" s="2"/>
      <c r="X50" s="2"/>
      <c r="Y50" s="2"/>
      <c r="Z50" s="2"/>
      <c r="AA50" s="2"/>
      <c r="AB50" s="2" t="str">
        <v>AS Level | Biology A | 180 GLH</v>
      </c>
      <c r="AC50" s="2"/>
      <c r="AD50" s="2"/>
      <c r="AE50" s="2"/>
      <c r="AF50" s="2"/>
      <c r="AG50" s="2"/>
      <c r="AH50" s="2"/>
      <c r="AI50" s="2"/>
    </row>
    <row r="51" spans="2:35" x14ac:dyDescent="0.35">
      <c r="B51" s="2"/>
      <c r="C51" s="2"/>
      <c r="D51" s="2"/>
      <c r="E51" s="2"/>
      <c r="F51" s="2"/>
      <c r="G51" s="2"/>
      <c r="H51" s="2"/>
      <c r="I51" s="2"/>
      <c r="J51" s="2"/>
      <c r="K51" s="2" t="str">
        <v>AS Level | Classic Civilisation | 180 GLH</v>
      </c>
      <c r="L51" s="2" t="str">
        <v>Classic Civilisation</v>
      </c>
      <c r="M51" s="2">
        <v>180</v>
      </c>
      <c r="N51" s="2" t="str">
        <v>Can be used in a mixed programme of study</v>
      </c>
      <c r="O51" s="2" t="str">
        <v>Continuing</v>
      </c>
      <c r="P51" s="2" t="str">
        <v>NA</v>
      </c>
      <c r="Q51" s="2" t="str">
        <v>AS Level</v>
      </c>
      <c r="R51" s="2"/>
      <c r="S51" s="2"/>
      <c r="T51" s="2"/>
      <c r="U51" s="2"/>
      <c r="V51" s="2"/>
      <c r="W51" s="2"/>
      <c r="X51" s="2"/>
      <c r="Y51" s="2"/>
      <c r="Z51" s="2"/>
      <c r="AA51" s="2"/>
      <c r="AB51" s="2" t="str">
        <v>AS Level | Chemistry A | 180 GLH</v>
      </c>
      <c r="AC51" s="2"/>
      <c r="AD51" s="2"/>
      <c r="AE51" s="2"/>
      <c r="AF51" s="2"/>
      <c r="AG51" s="2"/>
      <c r="AH51" s="2"/>
      <c r="AI51" s="2"/>
    </row>
    <row r="52" spans="2:35" x14ac:dyDescent="0.35">
      <c r="B52" s="2"/>
      <c r="C52" s="2"/>
      <c r="D52" s="2"/>
      <c r="E52" s="2"/>
      <c r="F52" s="2"/>
      <c r="G52" s="2"/>
      <c r="H52" s="2"/>
      <c r="I52" s="2"/>
      <c r="J52" s="2"/>
      <c r="K52" s="2" t="str">
        <v>AS Level | Computer Science | 180 GLH</v>
      </c>
      <c r="L52" s="2" t="str">
        <v>Computer Science</v>
      </c>
      <c r="M52" s="2">
        <v>180</v>
      </c>
      <c r="N52" s="2" t="str">
        <v>Can be used in a mixed programme of study</v>
      </c>
      <c r="O52" s="2" t="str">
        <v>Continuing</v>
      </c>
      <c r="P52" s="2" t="str">
        <v>NA</v>
      </c>
      <c r="Q52" s="2" t="str">
        <v>AS Level</v>
      </c>
      <c r="R52" s="2"/>
      <c r="S52" s="2"/>
      <c r="T52" s="2"/>
      <c r="U52" s="2"/>
      <c r="V52" s="2"/>
      <c r="W52" s="2"/>
      <c r="X52" s="2"/>
      <c r="Y52" s="2"/>
      <c r="Z52" s="2"/>
      <c r="AA52" s="2"/>
      <c r="AB52" s="2" t="str">
        <v>AS Level | Classic Civilisation | 180 GLH</v>
      </c>
      <c r="AC52" s="2"/>
      <c r="AD52" s="2"/>
      <c r="AE52" s="2"/>
      <c r="AF52" s="2"/>
      <c r="AG52" s="2"/>
      <c r="AH52" s="2"/>
      <c r="AI52" s="2"/>
    </row>
    <row r="53" spans="2:35" x14ac:dyDescent="0.35">
      <c r="B53" s="2"/>
      <c r="C53" s="2"/>
      <c r="D53" s="2"/>
      <c r="E53" s="2"/>
      <c r="F53" s="2"/>
      <c r="G53" s="2"/>
      <c r="H53" s="2"/>
      <c r="I53" s="2"/>
      <c r="J53" s="2"/>
      <c r="K53" s="2" t="str">
        <v>AS Level | Economics | 180 GLH</v>
      </c>
      <c r="L53" s="2" t="str">
        <v>Economics</v>
      </c>
      <c r="M53" s="2">
        <v>180</v>
      </c>
      <c r="N53" s="2" t="str">
        <v>Can be used in a mixed programme of study</v>
      </c>
      <c r="O53" s="2" t="str">
        <v>Continuing</v>
      </c>
      <c r="P53" s="2" t="str">
        <v>NA</v>
      </c>
      <c r="Q53" s="2" t="str">
        <v>AS Level</v>
      </c>
      <c r="R53" s="2"/>
      <c r="S53" s="2"/>
      <c r="T53" s="2"/>
      <c r="U53" s="2"/>
      <c r="V53" s="2"/>
      <c r="W53" s="2"/>
      <c r="X53" s="2"/>
      <c r="Y53" s="2"/>
      <c r="Z53" s="2"/>
      <c r="AA53" s="2"/>
      <c r="AB53" s="2" t="str">
        <v>AS Level | Computer Science | 180 GLH</v>
      </c>
      <c r="AC53" s="2"/>
      <c r="AD53" s="2"/>
      <c r="AE53" s="2"/>
      <c r="AF53" s="2"/>
      <c r="AG53" s="2"/>
      <c r="AH53" s="2"/>
      <c r="AI53" s="2"/>
    </row>
    <row r="54" spans="2:35" x14ac:dyDescent="0.35">
      <c r="B54" s="2"/>
      <c r="C54" s="2"/>
      <c r="D54" s="2"/>
      <c r="E54" s="2"/>
      <c r="F54" s="2"/>
      <c r="G54" s="2"/>
      <c r="H54" s="2"/>
      <c r="I54" s="2"/>
      <c r="J54" s="2"/>
      <c r="K54" s="2" t="str">
        <v>AS Level | English Literature | 180 GLH</v>
      </c>
      <c r="L54" s="2" t="str">
        <v>English Literature</v>
      </c>
      <c r="M54" s="2">
        <v>180</v>
      </c>
      <c r="N54" s="2" t="str">
        <v>Can be used in a mixed programme of study</v>
      </c>
      <c r="O54" s="2" t="str">
        <v>Continuing</v>
      </c>
      <c r="P54" s="2" t="str">
        <v>NA</v>
      </c>
      <c r="Q54" s="2" t="str">
        <v>AS Level</v>
      </c>
      <c r="R54" s="2"/>
      <c r="S54" s="2"/>
      <c r="T54" s="2"/>
      <c r="U54" s="2"/>
      <c r="V54" s="2"/>
      <c r="W54" s="2"/>
      <c r="X54" s="2"/>
      <c r="Y54" s="2"/>
      <c r="Z54" s="2"/>
      <c r="AA54" s="2"/>
      <c r="AB54" s="2" t="str">
        <v>AS Level | Economics | 180 GLH</v>
      </c>
      <c r="AC54" s="2"/>
      <c r="AD54" s="2"/>
      <c r="AE54" s="2"/>
      <c r="AF54" s="2"/>
      <c r="AG54" s="2"/>
      <c r="AH54" s="2"/>
      <c r="AI54" s="2"/>
    </row>
    <row r="55" spans="2:35" x14ac:dyDescent="0.35">
      <c r="B55" s="2"/>
      <c r="C55" s="2"/>
      <c r="D55" s="2"/>
      <c r="E55" s="2"/>
      <c r="F55" s="2"/>
      <c r="G55" s="2"/>
      <c r="H55" s="2"/>
      <c r="I55" s="2"/>
      <c r="J55" s="2"/>
      <c r="K55" s="2" t="str">
        <v>AS Level | Law | 180 GLH</v>
      </c>
      <c r="L55" s="2" t="str">
        <v>Law</v>
      </c>
      <c r="M55" s="2">
        <v>180</v>
      </c>
      <c r="N55" s="2" t="str">
        <v>Can be used in a mixed programme of study</v>
      </c>
      <c r="O55" s="2" t="str">
        <v>Continuing</v>
      </c>
      <c r="P55" s="2" t="str">
        <v>NA</v>
      </c>
      <c r="Q55" s="2" t="str">
        <v>AS Level</v>
      </c>
      <c r="R55" s="2"/>
      <c r="S55" s="2"/>
      <c r="T55" s="2"/>
      <c r="U55" s="2"/>
      <c r="V55" s="2"/>
      <c r="W55" s="2"/>
      <c r="X55" s="2"/>
      <c r="Y55" s="2"/>
      <c r="Z55" s="2"/>
      <c r="AA55" s="2"/>
      <c r="AB55" s="2" t="str">
        <v>AS Level | English Literature | 180 GLH</v>
      </c>
      <c r="AC55" s="2"/>
      <c r="AD55" s="2"/>
      <c r="AE55" s="2"/>
      <c r="AF55" s="2"/>
      <c r="AG55" s="2"/>
      <c r="AH55" s="2"/>
      <c r="AI55" s="2"/>
    </row>
    <row r="56" spans="2:35" x14ac:dyDescent="0.35">
      <c r="B56" s="2"/>
      <c r="C56" s="2"/>
      <c r="D56" s="2"/>
      <c r="E56" s="2"/>
      <c r="F56" s="2"/>
      <c r="G56" s="2"/>
      <c r="H56" s="2"/>
      <c r="I56" s="2"/>
      <c r="J56" s="2"/>
      <c r="K56" s="2" t="str">
        <v>AS Level | Mathematics A | 180 GLH</v>
      </c>
      <c r="L56" s="2" t="str">
        <v>Mathematics A</v>
      </c>
      <c r="M56" s="2">
        <v>180</v>
      </c>
      <c r="N56" s="2" t="str">
        <v>Can be used in a mixed programme of study</v>
      </c>
      <c r="O56" s="2" t="str">
        <v>Continuing</v>
      </c>
      <c r="P56" s="2" t="str">
        <v>NA</v>
      </c>
      <c r="Q56" s="2" t="str">
        <v>AS Level</v>
      </c>
      <c r="R56" s="2"/>
      <c r="S56" s="2"/>
      <c r="T56" s="2"/>
      <c r="U56" s="2"/>
      <c r="V56" s="2"/>
      <c r="W56" s="2"/>
      <c r="X56" s="2"/>
      <c r="Y56" s="2"/>
      <c r="Z56" s="2"/>
      <c r="AA56" s="2"/>
      <c r="AB56" s="2" t="str">
        <v>AS Level | Law | 180 GLH</v>
      </c>
      <c r="AC56" s="2"/>
      <c r="AD56" s="2"/>
      <c r="AE56" s="2"/>
      <c r="AF56" s="2"/>
      <c r="AG56" s="2"/>
      <c r="AH56" s="2"/>
      <c r="AI56" s="2"/>
    </row>
    <row r="57" spans="2:35" x14ac:dyDescent="0.35">
      <c r="B57" s="2"/>
      <c r="C57" s="2"/>
      <c r="D57" s="2"/>
      <c r="E57" s="2"/>
      <c r="F57" s="2"/>
      <c r="G57" s="2"/>
      <c r="H57" s="2"/>
      <c r="I57" s="2"/>
      <c r="J57" s="2"/>
      <c r="K57" s="2" t="str">
        <v>AS Level | Mathematics A, Further | 180 GLH</v>
      </c>
      <c r="L57" s="2" t="str">
        <v>Mathematics A, Further</v>
      </c>
      <c r="M57" s="2">
        <v>180</v>
      </c>
      <c r="N57" s="2" t="str">
        <v>Can be used in a mixed programme of study</v>
      </c>
      <c r="O57" s="2" t="str">
        <v>Continuing</v>
      </c>
      <c r="P57" s="2" t="str">
        <v>NA</v>
      </c>
      <c r="Q57" s="2" t="str">
        <v>AS Level</v>
      </c>
      <c r="R57" s="2"/>
      <c r="S57" s="2"/>
      <c r="T57" s="2"/>
      <c r="U57" s="2"/>
      <c r="V57" s="2"/>
      <c r="W57" s="2"/>
      <c r="X57" s="2"/>
      <c r="Y57" s="2"/>
      <c r="Z57" s="2"/>
      <c r="AA57" s="2"/>
      <c r="AB57" s="2" t="str">
        <v>AS Level | Mathematics A | 180 GLH</v>
      </c>
      <c r="AC57" s="2"/>
      <c r="AD57" s="2"/>
      <c r="AE57" s="2"/>
      <c r="AF57" s="2"/>
      <c r="AG57" s="2"/>
      <c r="AH57" s="2"/>
      <c r="AI57" s="2"/>
    </row>
    <row r="58" spans="2:35" x14ac:dyDescent="0.35">
      <c r="B58" s="2"/>
      <c r="C58" s="2"/>
      <c r="D58" s="2"/>
      <c r="E58" s="2"/>
      <c r="F58" s="2"/>
      <c r="G58" s="2"/>
      <c r="H58" s="2"/>
      <c r="I58" s="2"/>
      <c r="J58" s="2"/>
      <c r="K58" s="2" t="str">
        <v>AS Level | Mathematics B | 180 GLH</v>
      </c>
      <c r="L58" s="2" t="str">
        <v>Mathematics B</v>
      </c>
      <c r="M58" s="2">
        <v>180</v>
      </c>
      <c r="N58" s="2" t="str">
        <v>Can be used in a mixed programme of study</v>
      </c>
      <c r="O58" s="2" t="str">
        <v>Continuing</v>
      </c>
      <c r="P58" s="2" t="str">
        <v>NA</v>
      </c>
      <c r="Q58" s="2" t="str">
        <v>AS Level</v>
      </c>
      <c r="R58" s="2"/>
      <c r="S58" s="2"/>
      <c r="T58" s="2"/>
      <c r="U58" s="2"/>
      <c r="V58" s="2"/>
      <c r="W58" s="2"/>
      <c r="X58" s="2"/>
      <c r="Y58" s="2"/>
      <c r="Z58" s="2"/>
      <c r="AA58" s="2"/>
      <c r="AB58" s="2" t="str">
        <v>AS Level | Mathematics A, Further | 180 GLH</v>
      </c>
      <c r="AC58" s="2"/>
      <c r="AD58" s="2"/>
      <c r="AE58" s="2"/>
      <c r="AF58" s="2"/>
      <c r="AG58" s="2"/>
      <c r="AH58" s="2"/>
      <c r="AI58" s="2"/>
    </row>
    <row r="59" spans="2:35" x14ac:dyDescent="0.35">
      <c r="B59" s="2"/>
      <c r="C59" s="2"/>
      <c r="D59" s="2"/>
      <c r="E59" s="2"/>
      <c r="F59" s="2"/>
      <c r="G59" s="2"/>
      <c r="H59" s="2"/>
      <c r="I59" s="2"/>
      <c r="J59" s="2"/>
      <c r="K59" s="2" t="str">
        <v>AS Level | Mathematics B, Further | 180 GLH</v>
      </c>
      <c r="L59" s="2" t="str">
        <v>Mathematics B, Further</v>
      </c>
      <c r="M59" s="2">
        <v>180</v>
      </c>
      <c r="N59" s="2" t="str">
        <v>Can be used in a mixed programme of study</v>
      </c>
      <c r="O59" s="2" t="str">
        <v>Continuing</v>
      </c>
      <c r="P59" s="2" t="str">
        <v>NA</v>
      </c>
      <c r="Q59" s="2" t="str">
        <v>AS Level</v>
      </c>
      <c r="R59" s="2"/>
      <c r="S59" s="2"/>
      <c r="T59" s="2"/>
      <c r="U59" s="2"/>
      <c r="V59" s="2"/>
      <c r="W59" s="2"/>
      <c r="X59" s="2"/>
      <c r="Y59" s="2"/>
      <c r="Z59" s="2"/>
      <c r="AA59" s="2"/>
      <c r="AB59" s="2" t="str">
        <v>AS Level | Mathematics B | 180 GLH</v>
      </c>
      <c r="AC59" s="2"/>
      <c r="AD59" s="2"/>
      <c r="AE59" s="2"/>
      <c r="AF59" s="2"/>
      <c r="AG59" s="2"/>
      <c r="AH59" s="2"/>
      <c r="AI59" s="2"/>
    </row>
    <row r="60" spans="2:35" x14ac:dyDescent="0.35">
      <c r="B60" s="2"/>
      <c r="C60" s="2"/>
      <c r="D60" s="2"/>
      <c r="E60" s="2"/>
      <c r="F60" s="2"/>
      <c r="G60" s="2"/>
      <c r="H60" s="2"/>
      <c r="I60" s="2"/>
      <c r="J60" s="2"/>
      <c r="K60" s="2" t="str">
        <v>AS Level | Physics A | 180 GLH</v>
      </c>
      <c r="L60" s="2" t="str">
        <v>Physics A</v>
      </c>
      <c r="M60" s="2">
        <v>180</v>
      </c>
      <c r="N60" s="2" t="str">
        <v>Can be used in a mixed programme of study</v>
      </c>
      <c r="O60" s="2" t="str">
        <v>Continuing</v>
      </c>
      <c r="P60" s="2" t="str">
        <v>NA</v>
      </c>
      <c r="Q60" s="2" t="str">
        <v>AS Level</v>
      </c>
      <c r="R60" s="2"/>
      <c r="S60" s="2"/>
      <c r="T60" s="2"/>
      <c r="U60" s="2"/>
      <c r="V60" s="2"/>
      <c r="W60" s="2"/>
      <c r="X60" s="2"/>
      <c r="Y60" s="2"/>
      <c r="Z60" s="2"/>
      <c r="AA60" s="2"/>
      <c r="AB60" s="2" t="str">
        <v>AS Level | Mathematics B, Further | 180 GLH</v>
      </c>
      <c r="AC60" s="2"/>
      <c r="AD60" s="2"/>
      <c r="AE60" s="2"/>
      <c r="AF60" s="2"/>
      <c r="AG60" s="2"/>
      <c r="AH60" s="2"/>
      <c r="AI60" s="2"/>
    </row>
    <row r="61" spans="2:35" x14ac:dyDescent="0.35">
      <c r="B61" s="2"/>
      <c r="C61" s="2"/>
      <c r="D61" s="2"/>
      <c r="E61" s="2"/>
      <c r="F61" s="2"/>
      <c r="G61" s="2"/>
      <c r="H61" s="2"/>
      <c r="I61" s="2"/>
      <c r="J61" s="2"/>
      <c r="K61" s="2" t="str">
        <v>AS Level | Religious Studies | 180 GLH</v>
      </c>
      <c r="L61" s="2" t="str">
        <v>Religious Studies</v>
      </c>
      <c r="M61" s="2">
        <v>180</v>
      </c>
      <c r="N61" s="2" t="str">
        <v>Can be used in a mixed programme of study</v>
      </c>
      <c r="O61" s="2" t="str">
        <v>Continuing</v>
      </c>
      <c r="P61" s="2" t="str">
        <v>NA</v>
      </c>
      <c r="Q61" s="2" t="str">
        <v>AS Level</v>
      </c>
      <c r="R61" s="2"/>
      <c r="S61" s="2"/>
      <c r="T61" s="2"/>
      <c r="U61" s="2"/>
      <c r="V61" s="2"/>
      <c r="W61" s="2"/>
      <c r="X61" s="2"/>
      <c r="Y61" s="2"/>
      <c r="Z61" s="2"/>
      <c r="AA61" s="2"/>
      <c r="AB61" s="2" t="str">
        <v>AS Level | Physics A | 180 GLH</v>
      </c>
      <c r="AC61" s="2"/>
      <c r="AD61" s="2"/>
      <c r="AE61" s="2"/>
      <c r="AF61" s="2"/>
      <c r="AG61" s="2"/>
      <c r="AH61" s="2"/>
      <c r="AI61" s="2"/>
    </row>
    <row r="62" spans="2:35" x14ac:dyDescent="0.35">
      <c r="B62" s="2"/>
      <c r="C62" s="2"/>
      <c r="D62" s="2"/>
      <c r="E62" s="2"/>
      <c r="F62" s="2"/>
      <c r="G62" s="2"/>
      <c r="H62" s="2"/>
      <c r="I62" s="2"/>
      <c r="J62" s="2"/>
      <c r="K62" s="2" t="str">
        <v>AS Level | Sociology | 180 GLH</v>
      </c>
      <c r="L62" s="2" t="str">
        <v>Sociology</v>
      </c>
      <c r="M62" s="2">
        <v>180</v>
      </c>
      <c r="N62" s="2" t="str">
        <v>Can be used in a mixed programme of study</v>
      </c>
      <c r="O62" s="2" t="str">
        <v>Continuing</v>
      </c>
      <c r="P62" s="2" t="str">
        <v>NA</v>
      </c>
      <c r="Q62" s="2" t="str">
        <v>AS Level</v>
      </c>
      <c r="R62" s="2"/>
      <c r="S62" s="2"/>
      <c r="T62" s="2"/>
      <c r="U62" s="2"/>
      <c r="V62" s="2"/>
      <c r="W62" s="2"/>
      <c r="X62" s="2"/>
      <c r="Y62" s="2"/>
      <c r="Z62" s="2"/>
      <c r="AA62" s="2"/>
      <c r="AB62" s="2" t="str">
        <v>AS Level | Religious Studies | 180 GLH</v>
      </c>
      <c r="AC62" s="2"/>
      <c r="AD62" s="2"/>
      <c r="AE62" s="2"/>
      <c r="AF62" s="2"/>
      <c r="AG62" s="2"/>
      <c r="AH62" s="2"/>
      <c r="AI62" s="2"/>
    </row>
    <row r="63" spans="2:35" x14ac:dyDescent="0.35">
      <c r="B63" s="2"/>
      <c r="C63" s="2"/>
      <c r="D63" s="2"/>
      <c r="E63" s="2"/>
      <c r="F63" s="2"/>
      <c r="G63" s="2"/>
      <c r="H63" s="2"/>
      <c r="I63" s="2"/>
      <c r="J63" s="2"/>
      <c r="K63" s="2" t="str">
        <v>Cambridge Advanced National (AAQ) | Applied Science | 360 GLH</v>
      </c>
      <c r="L63" s="2" t="str">
        <v>Applied Science</v>
      </c>
      <c r="M63" s="2">
        <v>360</v>
      </c>
      <c r="N63" s="2" t="str">
        <v>Can be used in a mixed programme of study</v>
      </c>
      <c r="O63" s="2" t="str">
        <v>Transitioning</v>
      </c>
      <c r="P63" s="2" t="str">
        <v>Tranche 2 FT 2028</v>
      </c>
      <c r="Q63" s="2" t="str">
        <v>Cambridge Advanced National (AAQ)</v>
      </c>
      <c r="R63" s="2"/>
      <c r="S63" s="2"/>
      <c r="T63" s="2"/>
      <c r="U63" s="2"/>
      <c r="V63" s="2"/>
      <c r="W63" s="2"/>
      <c r="X63" s="2"/>
      <c r="Y63" s="2"/>
      <c r="Z63" s="2"/>
      <c r="AA63" s="2"/>
      <c r="AB63" s="2" t="str">
        <v>AS Level | Sociology | 180 GLH</v>
      </c>
      <c r="AC63" s="2"/>
      <c r="AD63" s="2"/>
      <c r="AE63" s="2"/>
      <c r="AF63" s="2"/>
      <c r="AG63" s="2"/>
      <c r="AH63" s="2"/>
      <c r="AI63" s="2"/>
    </row>
    <row r="64" spans="2:35" x14ac:dyDescent="0.35">
      <c r="B64" s="2"/>
      <c r="C64" s="2"/>
      <c r="D64" s="2"/>
      <c r="E64" s="2"/>
      <c r="F64" s="2"/>
      <c r="G64" s="2"/>
      <c r="H64" s="2"/>
      <c r="I64" s="2"/>
      <c r="J64" s="2"/>
      <c r="K64" s="2" t="str">
        <v>Cambridge Advanced National (AAQ) | Applied Science | 180 GLH</v>
      </c>
      <c r="L64" s="2" t="str">
        <v>Applied Science</v>
      </c>
      <c r="M64" s="2">
        <v>180</v>
      </c>
      <c r="N64" s="2" t="str">
        <v>Can be used in a mixed programme of study</v>
      </c>
      <c r="O64" s="2" t="str">
        <v>Transitioning</v>
      </c>
      <c r="P64" s="2" t="str">
        <v>Tranche 2 FT 2028</v>
      </c>
      <c r="Q64" s="2" t="str">
        <v>Cambridge Advanced National (AAQ)</v>
      </c>
      <c r="R64" s="2"/>
      <c r="S64" s="2"/>
      <c r="T64" s="2"/>
      <c r="U64" s="2"/>
      <c r="V64" s="2"/>
      <c r="W64" s="2"/>
      <c r="X64" s="2"/>
      <c r="Y64" s="2"/>
      <c r="Z64" s="2"/>
      <c r="AA64" s="2"/>
      <c r="AB64" s="2" t="str">
        <v>Cambridge Advanced National (AAQ) | Applied Science | 360 GLH</v>
      </c>
      <c r="AC64" s="2"/>
      <c r="AD64" s="2"/>
      <c r="AE64" s="2"/>
      <c r="AF64" s="2"/>
      <c r="AG64" s="2"/>
      <c r="AH64" s="2"/>
      <c r="AI64" s="2"/>
    </row>
    <row r="65" spans="2:35" x14ac:dyDescent="0.35">
      <c r="B65" s="2"/>
      <c r="C65" s="2"/>
      <c r="D65" s="2"/>
      <c r="E65" s="2"/>
      <c r="F65" s="2"/>
      <c r="G65" s="2"/>
      <c r="H65" s="2"/>
      <c r="I65" s="2"/>
      <c r="J65" s="2"/>
      <c r="K65" s="2" t="str">
        <v>Cambridge Advanced National (AAQ) | Engineering | 360 GLH</v>
      </c>
      <c r="L65" s="2" t="str">
        <v>Engineering</v>
      </c>
      <c r="M65" s="2">
        <v>360</v>
      </c>
      <c r="N65" s="2" t="str">
        <v>Can be used in a mixed programme of study</v>
      </c>
      <c r="O65" s="2" t="str">
        <v>Transitioning</v>
      </c>
      <c r="P65" s="2" t="str">
        <v>Tranche 2 FT 2028</v>
      </c>
      <c r="Q65" s="2" t="str">
        <v>Cambridge Advanced National (AAQ)</v>
      </c>
      <c r="R65" s="2"/>
      <c r="S65" s="2"/>
      <c r="T65" s="2"/>
      <c r="U65" s="2"/>
      <c r="V65" s="2"/>
      <c r="W65" s="2"/>
      <c r="X65" s="2"/>
      <c r="Y65" s="2"/>
      <c r="Z65" s="2"/>
      <c r="AA65" s="2"/>
      <c r="AB65" s="2" t="str">
        <v>Cambridge Advanced National (AAQ) | Applied Science | 180 GLH</v>
      </c>
      <c r="AC65" s="2"/>
      <c r="AD65" s="2"/>
      <c r="AE65" s="2"/>
      <c r="AF65" s="2"/>
      <c r="AG65" s="2"/>
      <c r="AH65" s="2"/>
      <c r="AI65" s="2"/>
    </row>
    <row r="66" spans="2:35" x14ac:dyDescent="0.35">
      <c r="B66" s="2"/>
      <c r="C66" s="2"/>
      <c r="D66" s="2"/>
      <c r="E66" s="2"/>
      <c r="F66" s="2"/>
      <c r="G66" s="2"/>
      <c r="H66" s="2"/>
      <c r="I66" s="2"/>
      <c r="J66" s="2"/>
      <c r="K66" s="2" t="str">
        <v>Cambridge Advanced National (AAQ) | Engineering | 180 GLH</v>
      </c>
      <c r="L66" s="2" t="str">
        <v>Engineering</v>
      </c>
      <c r="M66" s="2">
        <v>180</v>
      </c>
      <c r="N66" s="2" t="str">
        <v>Can be used in a mixed programme of study</v>
      </c>
      <c r="O66" s="2" t="str">
        <v>Transitioning</v>
      </c>
      <c r="P66" s="2" t="str">
        <v>Tranche 2 FT 2028</v>
      </c>
      <c r="Q66" s="2" t="str">
        <v>Cambridge Advanced National (AAQ)</v>
      </c>
      <c r="R66" s="2"/>
      <c r="S66" s="2"/>
      <c r="T66" s="2"/>
      <c r="U66" s="2"/>
      <c r="V66" s="2"/>
      <c r="W66" s="2"/>
      <c r="X66" s="2"/>
      <c r="Y66" s="2"/>
      <c r="Z66" s="2"/>
      <c r="AA66" s="2"/>
      <c r="AB66" s="2" t="str">
        <v>Cambridge Advanced National (AAQ) | Engineering | 360 GLH</v>
      </c>
      <c r="AC66" s="2"/>
      <c r="AD66" s="2"/>
      <c r="AE66" s="2"/>
      <c r="AF66" s="2"/>
      <c r="AG66" s="2"/>
      <c r="AH66" s="2"/>
      <c r="AI66" s="2"/>
    </row>
    <row r="67" spans="2:35" x14ac:dyDescent="0.35">
      <c r="B67" s="2"/>
      <c r="C67" s="2"/>
      <c r="D67" s="2"/>
      <c r="E67" s="2"/>
      <c r="F67" s="2"/>
      <c r="G67" s="2"/>
      <c r="H67" s="2"/>
      <c r="I67" s="2"/>
      <c r="J67" s="2"/>
      <c r="K67" s="2" t="str">
        <v>Cambridge Advanced National (AAQ) | Health and Social Care | 360 GLH</v>
      </c>
      <c r="L67" s="2" t="str">
        <v>Health and Social Care</v>
      </c>
      <c r="M67" s="2">
        <v>360</v>
      </c>
      <c r="N67" s="2" t="str">
        <v>Can be used in a mixed programme of study</v>
      </c>
      <c r="O67" s="2" t="str">
        <v>Transitioning</v>
      </c>
      <c r="P67" s="2" t="str">
        <v>Tranche 2 FT 2028</v>
      </c>
      <c r="Q67" s="2" t="str">
        <v>Cambridge Advanced National (AAQ)</v>
      </c>
      <c r="R67" s="2"/>
      <c r="S67" s="2"/>
      <c r="T67" s="2"/>
      <c r="U67" s="2"/>
      <c r="V67" s="2"/>
      <c r="W67" s="2"/>
      <c r="X67" s="2"/>
      <c r="Y67" s="2"/>
      <c r="Z67" s="2"/>
      <c r="AA67" s="2"/>
      <c r="AB67" s="2" t="str">
        <v>Cambridge Advanced National (AAQ) | Engineering | 180 GLH</v>
      </c>
      <c r="AC67" s="2"/>
      <c r="AD67" s="2"/>
      <c r="AE67" s="2"/>
      <c r="AF67" s="2"/>
      <c r="AG67" s="2"/>
      <c r="AH67" s="2"/>
      <c r="AI67" s="2"/>
    </row>
    <row r="68" spans="2:35" x14ac:dyDescent="0.35">
      <c r="B68" s="2"/>
      <c r="C68" s="2"/>
      <c r="D68" s="2"/>
      <c r="E68" s="2"/>
      <c r="F68" s="2"/>
      <c r="G68" s="2"/>
      <c r="H68" s="2"/>
      <c r="I68" s="2"/>
      <c r="J68" s="2"/>
      <c r="K68" s="2" t="str">
        <v>Cambridge Advanced National (AAQ) | Health and Social Care | 180 GLH</v>
      </c>
      <c r="L68" s="2" t="str">
        <v>Health and Social Care</v>
      </c>
      <c r="M68" s="2">
        <v>180</v>
      </c>
      <c r="N68" s="2" t="str">
        <v>Can be used in a mixed programme of study</v>
      </c>
      <c r="O68" s="2" t="str">
        <v>Transitioning</v>
      </c>
      <c r="P68" s="2" t="str">
        <v>Tranche 2 FT 2028</v>
      </c>
      <c r="Q68" s="2" t="str">
        <v>Cambridge Advanced National (AAQ)</v>
      </c>
      <c r="R68" s="2"/>
      <c r="S68" s="2"/>
      <c r="T68" s="2"/>
      <c r="U68" s="2"/>
      <c r="V68" s="2"/>
      <c r="W68" s="2"/>
      <c r="X68" s="2"/>
      <c r="Y68" s="2"/>
      <c r="Z68" s="2"/>
      <c r="AA68" s="2"/>
      <c r="AB68" s="2" t="str">
        <v>Cambridge Advanced National (AAQ) | Health and Social Care | 360 GLH</v>
      </c>
      <c r="AC68" s="2"/>
      <c r="AD68" s="2"/>
      <c r="AE68" s="2"/>
      <c r="AF68" s="2"/>
      <c r="AG68" s="2"/>
      <c r="AH68" s="2"/>
      <c r="AI68" s="2"/>
    </row>
    <row r="69" spans="2:35" x14ac:dyDescent="0.35">
      <c r="B69" s="2"/>
      <c r="C69" s="2"/>
      <c r="D69" s="2"/>
      <c r="E69" s="2"/>
      <c r="F69" s="2"/>
      <c r="G69" s="2"/>
      <c r="H69" s="2"/>
      <c r="I69" s="2"/>
      <c r="J69" s="2"/>
      <c r="K69" s="2" t="str">
        <v>Cambridge Advanced National (AAQ) | Human Biology | 180 GLH</v>
      </c>
      <c r="L69" s="2" t="str">
        <v>Human Biology</v>
      </c>
      <c r="M69" s="2">
        <v>180</v>
      </c>
      <c r="N69" s="2" t="str">
        <v>Can be used in a mixed programme of study</v>
      </c>
      <c r="O69" s="2" t="str">
        <v>Transitioning</v>
      </c>
      <c r="P69" s="2" t="str">
        <v>Tranche 2 FT 2028</v>
      </c>
      <c r="Q69" s="2" t="str">
        <v>Cambridge Advanced National (AAQ)</v>
      </c>
      <c r="R69" s="2"/>
      <c r="S69" s="2"/>
      <c r="T69" s="2"/>
      <c r="U69" s="2"/>
      <c r="V69" s="2"/>
      <c r="W69" s="2"/>
      <c r="X69" s="2"/>
      <c r="Y69" s="2"/>
      <c r="Z69" s="2"/>
      <c r="AA69" s="2"/>
      <c r="AB69" s="2" t="str">
        <v>Cambridge Advanced National (AAQ) | Health and Social Care | 180 GLH</v>
      </c>
      <c r="AC69" s="2"/>
      <c r="AD69" s="2"/>
      <c r="AE69" s="2"/>
      <c r="AF69" s="2"/>
      <c r="AG69" s="2"/>
      <c r="AH69" s="2"/>
      <c r="AI69" s="2"/>
    </row>
    <row r="70" spans="2:35" x14ac:dyDescent="0.35">
      <c r="B70" s="2"/>
      <c r="C70" s="2"/>
      <c r="D70" s="2"/>
      <c r="E70" s="2"/>
      <c r="F70" s="2"/>
      <c r="G70" s="2"/>
      <c r="H70" s="2"/>
      <c r="I70" s="2"/>
      <c r="J70" s="2"/>
      <c r="K70" s="2" t="str">
        <v>Cambridge Advanced National (AAQ) | Human Biology | 360 GLH</v>
      </c>
      <c r="L70" s="2" t="str">
        <v>Human Biology</v>
      </c>
      <c r="M70" s="2">
        <v>360</v>
      </c>
      <c r="N70" s="2" t="str">
        <v>Can be used in a mixed programme of study</v>
      </c>
      <c r="O70" s="2" t="str">
        <v>Transitioning</v>
      </c>
      <c r="P70" s="2" t="str">
        <v>Tranche 2 FT 2028</v>
      </c>
      <c r="Q70" s="2" t="str">
        <v>Cambridge Advanced National (AAQ)</v>
      </c>
      <c r="R70" s="2"/>
      <c r="S70" s="2"/>
      <c r="T70" s="2"/>
      <c r="U70" s="2"/>
      <c r="V70" s="2"/>
      <c r="W70" s="2"/>
      <c r="X70" s="2"/>
      <c r="Y70" s="2"/>
      <c r="Z70" s="2"/>
      <c r="AA70" s="2"/>
      <c r="AB70" s="2" t="str">
        <v>Cambridge Advanced National (AAQ) | Human Biology | 180 GLH</v>
      </c>
      <c r="AC70" s="2"/>
      <c r="AD70" s="2"/>
      <c r="AE70" s="2"/>
      <c r="AF70" s="2"/>
      <c r="AG70" s="2"/>
      <c r="AH70" s="2"/>
      <c r="AI70" s="2"/>
    </row>
    <row r="71" spans="2:35" x14ac:dyDescent="0.35">
      <c r="B71" s="2"/>
      <c r="C71" s="2"/>
      <c r="D71" s="2"/>
      <c r="E71" s="2"/>
      <c r="F71" s="2"/>
      <c r="G71" s="2"/>
      <c r="H71" s="2"/>
      <c r="I71" s="2"/>
      <c r="J71" s="2"/>
      <c r="K71" s="2" t="str">
        <v>Cambridge Advanced National (AAQ) | Mental Health: Individuals and Society | 180 GLH</v>
      </c>
      <c r="L71" s="2" t="str">
        <v>Mental Health: Individuals and Society</v>
      </c>
      <c r="M71" s="2">
        <v>180</v>
      </c>
      <c r="N71" s="2" t="str">
        <v>Can be used in a mixed programme of study</v>
      </c>
      <c r="O71" s="2" t="str">
        <v>Transitioning</v>
      </c>
      <c r="P71" s="2" t="str">
        <v>Tranche 2 FT 2028</v>
      </c>
      <c r="Q71" s="2" t="str">
        <v>Cambridge Advanced National (AAQ)</v>
      </c>
      <c r="R71" s="2"/>
      <c r="S71" s="2"/>
      <c r="T71" s="2"/>
      <c r="U71" s="2"/>
      <c r="V71" s="2"/>
      <c r="W71" s="2"/>
      <c r="X71" s="2"/>
      <c r="Y71" s="2"/>
      <c r="Z71" s="2"/>
      <c r="AA71" s="2"/>
      <c r="AB71" s="2" t="str">
        <v>Cambridge Advanced National (AAQ) | Human Biology | 360 GLH</v>
      </c>
      <c r="AC71" s="2"/>
      <c r="AD71" s="2"/>
      <c r="AE71" s="2"/>
      <c r="AF71" s="2"/>
      <c r="AG71" s="2"/>
      <c r="AH71" s="2"/>
      <c r="AI71" s="2"/>
    </row>
    <row r="72" spans="2:35" x14ac:dyDescent="0.35">
      <c r="B72" s="2"/>
      <c r="C72" s="2"/>
      <c r="D72" s="2"/>
      <c r="E72" s="2"/>
      <c r="F72" s="2"/>
      <c r="G72" s="2"/>
      <c r="H72" s="2"/>
      <c r="I72" s="2"/>
      <c r="J72" s="2"/>
      <c r="K72" s="2" t="str">
        <v>Cambridge Advanced National (AAQ) | Mental Health: Individuals and Society | 360 GLH</v>
      </c>
      <c r="L72" s="2" t="str">
        <v>Mental Health: Individuals and Society</v>
      </c>
      <c r="M72" s="2">
        <v>360</v>
      </c>
      <c r="N72" s="2" t="str">
        <v>Can be used in a mixed programme of study</v>
      </c>
      <c r="O72" s="2" t="str">
        <v>Transitioning</v>
      </c>
      <c r="P72" s="2" t="str">
        <v>Tranche 2 FT 2028</v>
      </c>
      <c r="Q72" s="2" t="str">
        <v>Cambridge Advanced National (AAQ)</v>
      </c>
      <c r="R72" s="2"/>
      <c r="S72" s="2"/>
      <c r="T72" s="2"/>
      <c r="U72" s="2"/>
      <c r="V72" s="2"/>
      <c r="W72" s="2"/>
      <c r="X72" s="2"/>
      <c r="Y72" s="2"/>
      <c r="Z72" s="2"/>
      <c r="AA72" s="2"/>
      <c r="AB72" s="2" t="str">
        <v>Cambridge Advanced National (AAQ) | Mental Health: Individuals and Society | 180 GLH</v>
      </c>
      <c r="AC72" s="2"/>
      <c r="AD72" s="2"/>
      <c r="AE72" s="2"/>
      <c r="AF72" s="2"/>
      <c r="AG72" s="2"/>
      <c r="AH72" s="2"/>
      <c r="AI72" s="2"/>
    </row>
    <row r="73" spans="2:35" x14ac:dyDescent="0.35">
      <c r="B73" s="2"/>
      <c r="C73" s="2"/>
      <c r="D73" s="2"/>
      <c r="E73" s="2"/>
      <c r="F73" s="2"/>
      <c r="G73" s="2"/>
      <c r="H73" s="2"/>
      <c r="I73" s="2"/>
      <c r="J73" s="2"/>
      <c r="K73" s="2" t="str">
        <v>Level 3 Cambridge Technical | Applied Science | 720 GLH</v>
      </c>
      <c r="L73" s="2" t="str">
        <v>Applied Science</v>
      </c>
      <c r="M73" s="2">
        <v>720</v>
      </c>
      <c r="N73" s="2" t="str">
        <v>Can be used in a mixed programme of study</v>
      </c>
      <c r="O73" s="2" t="str">
        <v>Transitioning</v>
      </c>
      <c r="P73" s="2" t="str">
        <v>Tranche 2 FT 2028</v>
      </c>
      <c r="Q73" s="2" t="str">
        <v>Level 3 Cambridge Technical</v>
      </c>
      <c r="R73" s="2"/>
      <c r="S73" s="2"/>
      <c r="T73" s="2"/>
      <c r="U73" s="2"/>
      <c r="V73" s="2"/>
      <c r="W73" s="2"/>
      <c r="X73" s="2"/>
      <c r="Y73" s="2"/>
      <c r="Z73" s="2"/>
      <c r="AA73" s="2"/>
      <c r="AB73" s="2" t="str">
        <v>Cambridge Advanced National (AAQ) | Mental Health: Individuals and Society | 360 GLH</v>
      </c>
      <c r="AC73" s="2"/>
      <c r="AD73" s="2"/>
      <c r="AE73" s="2"/>
      <c r="AF73" s="2"/>
      <c r="AG73" s="2"/>
      <c r="AH73" s="2"/>
      <c r="AI73" s="2"/>
    </row>
    <row r="74" spans="2:35" x14ac:dyDescent="0.35">
      <c r="B74" s="2"/>
      <c r="C74" s="2"/>
      <c r="D74" s="2"/>
      <c r="E74" s="2"/>
      <c r="F74" s="2"/>
      <c r="G74" s="2"/>
      <c r="H74" s="2"/>
      <c r="I74" s="2"/>
      <c r="J74" s="2"/>
      <c r="K74" s="2" t="str">
        <v>Level 3 Cambridge Technical | Art and Design | 1080 GLH</v>
      </c>
      <c r="L74" s="2" t="str">
        <v>Art and Design</v>
      </c>
      <c r="M74" s="2">
        <v>1080</v>
      </c>
      <c r="N74" s="2" t="str">
        <v>Forms a full programme</v>
      </c>
      <c r="O74" s="2" t="str">
        <v>Transitioning</v>
      </c>
      <c r="P74" s="2" t="str">
        <v>Tranche 4 FT 2030</v>
      </c>
      <c r="Q74" s="2" t="str">
        <v>Level 3 Cambridge Technical</v>
      </c>
      <c r="R74" s="2"/>
      <c r="S74" s="2"/>
      <c r="T74" s="2"/>
      <c r="U74" s="2"/>
      <c r="V74" s="2"/>
      <c r="W74" s="2"/>
      <c r="X74" s="2"/>
      <c r="Y74" s="2"/>
      <c r="Z74" s="2"/>
      <c r="AA74" s="2"/>
      <c r="AB74" s="2" t="str">
        <v>Level 3 Cambridge Technical | Applied Science | 720 GLH</v>
      </c>
      <c r="AC74" s="2"/>
      <c r="AD74" s="2"/>
      <c r="AE74" s="2"/>
      <c r="AF74" s="2"/>
      <c r="AG74" s="2"/>
      <c r="AH74" s="2"/>
      <c r="AI74" s="2"/>
    </row>
    <row r="75" spans="2:35" x14ac:dyDescent="0.35">
      <c r="B75" s="2"/>
      <c r="C75" s="2"/>
      <c r="D75" s="2"/>
      <c r="E75" s="2"/>
      <c r="F75" s="2"/>
      <c r="G75" s="2"/>
      <c r="H75" s="2"/>
      <c r="I75" s="2"/>
      <c r="J75" s="2"/>
      <c r="K75" s="2" t="str">
        <v>Level 3 Cambridge Technical | Art and Design | 720 GLH</v>
      </c>
      <c r="L75" s="2" t="str">
        <v>Art and Design</v>
      </c>
      <c r="M75" s="2">
        <v>720</v>
      </c>
      <c r="N75" s="2" t="str">
        <v>Can be used in a mixed programme of study</v>
      </c>
      <c r="O75" s="2" t="str">
        <v>Transitioning</v>
      </c>
      <c r="P75" s="2" t="str">
        <v>Tranche 4 FT 2030</v>
      </c>
      <c r="Q75" s="2" t="str">
        <v>Level 3 Cambridge Technical</v>
      </c>
      <c r="R75" s="2"/>
      <c r="S75" s="2"/>
      <c r="T75" s="2"/>
      <c r="U75" s="2"/>
      <c r="V75" s="2"/>
      <c r="W75" s="2"/>
      <c r="X75" s="2"/>
      <c r="Y75" s="2"/>
      <c r="Z75" s="2"/>
      <c r="AA75" s="2"/>
      <c r="AB75" s="2" t="str">
        <v>Level 3 Cambridge Technical | Art and Design | 1080 GLH</v>
      </c>
      <c r="AC75" s="2"/>
      <c r="AD75" s="2"/>
      <c r="AE75" s="2"/>
      <c r="AF75" s="2"/>
      <c r="AG75" s="2"/>
      <c r="AH75" s="2"/>
      <c r="AI75" s="2"/>
    </row>
    <row r="76" spans="2:35" x14ac:dyDescent="0.35">
      <c r="B76" s="2"/>
      <c r="C76" s="2"/>
      <c r="D76" s="2"/>
      <c r="E76" s="2"/>
      <c r="F76" s="2"/>
      <c r="G76" s="2"/>
      <c r="H76" s="2"/>
      <c r="I76" s="2"/>
      <c r="J76" s="2"/>
      <c r="K76" s="2" t="str">
        <v>Level 3 Cambridge Technical | Art and Design | 540 GLH</v>
      </c>
      <c r="L76" s="2" t="str">
        <v>Art and Design</v>
      </c>
      <c r="M76" s="2">
        <v>540</v>
      </c>
      <c r="N76" s="2" t="str">
        <v>Can be used in a mixed programme of study</v>
      </c>
      <c r="O76" s="2" t="str">
        <v>Transitioning</v>
      </c>
      <c r="P76" s="2" t="str">
        <v>Tranche 4 FT 2030</v>
      </c>
      <c r="Q76" s="2" t="str">
        <v>Level 3 Cambridge Technical</v>
      </c>
      <c r="R76" s="2"/>
      <c r="S76" s="2"/>
      <c r="T76" s="2"/>
      <c r="U76" s="2"/>
      <c r="V76" s="2"/>
      <c r="W76" s="2"/>
      <c r="X76" s="2"/>
      <c r="Y76" s="2"/>
      <c r="Z76" s="2"/>
      <c r="AA76" s="2"/>
      <c r="AB76" s="2" t="str">
        <v>Level 3 Cambridge Technical | Art and Design | 720 GLH</v>
      </c>
      <c r="AC76" s="2"/>
      <c r="AD76" s="2"/>
      <c r="AE76" s="2"/>
      <c r="AF76" s="2"/>
      <c r="AG76" s="2"/>
      <c r="AH76" s="2"/>
      <c r="AI76" s="2"/>
    </row>
    <row r="77" spans="2:35" x14ac:dyDescent="0.35">
      <c r="B77" s="2"/>
      <c r="C77" s="2"/>
      <c r="D77" s="2"/>
      <c r="E77" s="2"/>
      <c r="F77" s="2"/>
      <c r="G77" s="2"/>
      <c r="H77" s="2"/>
      <c r="I77" s="2"/>
      <c r="J77" s="2"/>
      <c r="K77" s="2" t="str">
        <v>Level 3 Cambridge Technical | Art and Design | 360 GLH</v>
      </c>
      <c r="L77" s="2" t="str">
        <v>Art and Design</v>
      </c>
      <c r="M77" s="2">
        <v>360</v>
      </c>
      <c r="N77" s="2" t="str">
        <v>Can be used in a mixed programme of study</v>
      </c>
      <c r="O77" s="2" t="str">
        <v>Transitioning</v>
      </c>
      <c r="P77" s="2" t="str">
        <v>Tranche 4 FT 2030</v>
      </c>
      <c r="Q77" s="2" t="str">
        <v>Level 3 Cambridge Technical</v>
      </c>
      <c r="R77" s="2"/>
      <c r="S77" s="2"/>
      <c r="T77" s="2"/>
      <c r="U77" s="2"/>
      <c r="V77" s="2"/>
      <c r="W77" s="2"/>
      <c r="X77" s="2"/>
      <c r="Y77" s="2"/>
      <c r="Z77" s="2"/>
      <c r="AA77" s="2"/>
      <c r="AB77" s="2" t="str">
        <v>Level 3 Cambridge Technical | Art and Design | 540 GLH</v>
      </c>
      <c r="AC77" s="2"/>
      <c r="AD77" s="2"/>
      <c r="AE77" s="2"/>
      <c r="AF77" s="2"/>
      <c r="AG77" s="2"/>
      <c r="AH77" s="2"/>
      <c r="AI77" s="2"/>
    </row>
    <row r="78" spans="2:35" x14ac:dyDescent="0.35">
      <c r="B78" s="2"/>
      <c r="C78" s="2"/>
      <c r="D78" s="2"/>
      <c r="E78" s="2"/>
      <c r="F78" s="2"/>
      <c r="G78" s="2"/>
      <c r="H78" s="2"/>
      <c r="I78" s="2"/>
      <c r="J78" s="2"/>
      <c r="K78" s="2" t="str">
        <v>Level 3 Cambridge Technical | Art and Design | 180 GLH</v>
      </c>
      <c r="L78" s="2" t="str">
        <v>Art and Design</v>
      </c>
      <c r="M78" s="2">
        <v>180</v>
      </c>
      <c r="N78" s="2" t="str">
        <v>Can be used in a mixed programme of study</v>
      </c>
      <c r="O78" s="2" t="str">
        <v>Transitioning</v>
      </c>
      <c r="P78" s="2" t="str">
        <v>Tranche 4 FT 2030</v>
      </c>
      <c r="Q78" s="2" t="str">
        <v>Level 3 Cambridge Technical</v>
      </c>
      <c r="R78" s="2"/>
      <c r="S78" s="2"/>
      <c r="T78" s="2"/>
      <c r="U78" s="2"/>
      <c r="V78" s="2"/>
      <c r="W78" s="2"/>
      <c r="X78" s="2"/>
      <c r="Y78" s="2"/>
      <c r="Z78" s="2"/>
      <c r="AA78" s="2"/>
      <c r="AB78" s="2" t="str">
        <v>Level 3 Cambridge Technical | Art and Design | 360 GLH</v>
      </c>
      <c r="AC78" s="2"/>
      <c r="AD78" s="2"/>
      <c r="AE78" s="2"/>
      <c r="AF78" s="2"/>
      <c r="AG78" s="2"/>
      <c r="AH78" s="2"/>
      <c r="AI78" s="2"/>
    </row>
    <row r="79" spans="2:35" x14ac:dyDescent="0.35">
      <c r="B79" s="2"/>
      <c r="C79" s="2"/>
      <c r="D79" s="2"/>
      <c r="E79" s="2"/>
      <c r="F79" s="2"/>
      <c r="G79" s="2"/>
      <c r="H79" s="2"/>
      <c r="I79" s="2"/>
      <c r="J79" s="2"/>
      <c r="K79" s="2" t="str">
        <v>Level 3 Cambridge Technical | Business | 720 GLH</v>
      </c>
      <c r="L79" s="2" t="str">
        <v>Business</v>
      </c>
      <c r="M79" s="2">
        <v>720</v>
      </c>
      <c r="N79" s="2" t="str">
        <v>Can be used in a mixed programme of study</v>
      </c>
      <c r="O79" s="2" t="str">
        <v>Transitioning</v>
      </c>
      <c r="P79" s="2" t="str">
        <v>Tranche 2 FT 2028</v>
      </c>
      <c r="Q79" s="2" t="str">
        <v>Level 3 Cambridge Technical</v>
      </c>
      <c r="R79" s="2"/>
      <c r="S79" s="2"/>
      <c r="T79" s="2"/>
      <c r="U79" s="2"/>
      <c r="V79" s="2"/>
      <c r="W79" s="2"/>
      <c r="X79" s="2"/>
      <c r="Y79" s="2"/>
      <c r="Z79" s="2"/>
      <c r="AA79" s="2"/>
      <c r="AB79" s="2" t="str">
        <v>Level 3 Cambridge Technical | Art and Design | 180 GLH</v>
      </c>
      <c r="AC79" s="2"/>
      <c r="AD79" s="2"/>
      <c r="AE79" s="2"/>
      <c r="AF79" s="2"/>
      <c r="AG79" s="2"/>
      <c r="AH79" s="2"/>
      <c r="AI79" s="2"/>
    </row>
    <row r="80" spans="2:35" x14ac:dyDescent="0.35">
      <c r="B80" s="2"/>
      <c r="C80" s="2"/>
      <c r="D80" s="2"/>
      <c r="E80" s="2"/>
      <c r="F80" s="2"/>
      <c r="G80" s="2"/>
      <c r="H80" s="2"/>
      <c r="I80" s="2"/>
      <c r="J80" s="2"/>
      <c r="K80" s="2" t="str">
        <v>Level 3 Cambridge Technical | Business | 540 GLH</v>
      </c>
      <c r="L80" s="2" t="str">
        <v>Business</v>
      </c>
      <c r="M80" s="2">
        <v>540</v>
      </c>
      <c r="N80" s="2" t="str">
        <v>Can be used in a mixed programme of study</v>
      </c>
      <c r="O80" s="2" t="str">
        <v>Transitioning</v>
      </c>
      <c r="P80" s="2" t="str">
        <v>Tranche 2 FT 2028</v>
      </c>
      <c r="Q80" s="2" t="str">
        <v>Level 3 Cambridge Technical</v>
      </c>
      <c r="R80" s="2"/>
      <c r="S80" s="2"/>
      <c r="T80" s="2"/>
      <c r="U80" s="2"/>
      <c r="V80" s="2"/>
      <c r="W80" s="2"/>
      <c r="X80" s="2"/>
      <c r="Y80" s="2"/>
      <c r="Z80" s="2"/>
      <c r="AA80" s="2"/>
      <c r="AB80" s="2" t="str">
        <v>Level 3 Cambridge Technical | Business | 720 GLH</v>
      </c>
      <c r="AC80" s="2"/>
      <c r="AD80" s="2"/>
      <c r="AE80" s="2"/>
      <c r="AF80" s="2"/>
      <c r="AG80" s="2"/>
      <c r="AH80" s="2"/>
      <c r="AI80" s="2"/>
    </row>
    <row r="81" spans="2:35" x14ac:dyDescent="0.35">
      <c r="B81" s="2"/>
      <c r="C81" s="2"/>
      <c r="D81" s="2"/>
      <c r="E81" s="2"/>
      <c r="F81" s="2"/>
      <c r="G81" s="2"/>
      <c r="H81" s="2"/>
      <c r="I81" s="2"/>
      <c r="J81" s="2"/>
      <c r="K81" s="2" t="str">
        <v>Level 3 Cambridge Technical | Business | 360 GLH</v>
      </c>
      <c r="L81" s="2" t="str">
        <v>Business</v>
      </c>
      <c r="M81" s="2">
        <v>360</v>
      </c>
      <c r="N81" s="2" t="str">
        <v>Can be used in a mixed programme of study</v>
      </c>
      <c r="O81" s="2" t="str">
        <v>Transitioning</v>
      </c>
      <c r="P81" s="2" t="str">
        <v>Tranche 2 FT 2028</v>
      </c>
      <c r="Q81" s="2" t="str">
        <v>Level 3 Cambridge Technical</v>
      </c>
      <c r="R81" s="2"/>
      <c r="S81" s="2"/>
      <c r="T81" s="2"/>
      <c r="U81" s="2"/>
      <c r="V81" s="2"/>
      <c r="W81" s="2"/>
      <c r="X81" s="2"/>
      <c r="Y81" s="2"/>
      <c r="Z81" s="2"/>
      <c r="AA81" s="2"/>
      <c r="AB81" s="2" t="str">
        <v>Level 3 Cambridge Technical | Business | 540 GLH</v>
      </c>
      <c r="AC81" s="2"/>
      <c r="AD81" s="2"/>
      <c r="AE81" s="2"/>
      <c r="AF81" s="2"/>
      <c r="AG81" s="2"/>
      <c r="AH81" s="2"/>
      <c r="AI81" s="2"/>
    </row>
    <row r="82" spans="2:35" x14ac:dyDescent="0.35">
      <c r="B82" s="2"/>
      <c r="C82" s="2"/>
      <c r="D82" s="2"/>
      <c r="E82" s="2"/>
      <c r="F82" s="2"/>
      <c r="G82" s="2"/>
      <c r="H82" s="2"/>
      <c r="I82" s="2"/>
      <c r="J82" s="2"/>
      <c r="K82" s="2" t="str">
        <v>Level 3 Cambridge Technical | Business | 180 GLH</v>
      </c>
      <c r="L82" s="2" t="str">
        <v>Business</v>
      </c>
      <c r="M82" s="2">
        <v>180</v>
      </c>
      <c r="N82" s="2" t="str">
        <v>Can be used in a mixed programme of study</v>
      </c>
      <c r="O82" s="2" t="str">
        <v>Transitioning</v>
      </c>
      <c r="P82" s="2" t="str">
        <v>Tranche 2 FT 2028</v>
      </c>
      <c r="Q82" s="2" t="str">
        <v>Level 3 Cambridge Technical</v>
      </c>
      <c r="R82" s="2"/>
      <c r="S82" s="2"/>
      <c r="T82" s="2"/>
      <c r="U82" s="2"/>
      <c r="V82" s="2"/>
      <c r="W82" s="2"/>
      <c r="X82" s="2"/>
      <c r="Y82" s="2"/>
      <c r="Z82" s="2"/>
      <c r="AA82" s="2"/>
      <c r="AB82" s="2" t="str">
        <v>Level 3 Cambridge Technical | Business | 360 GLH</v>
      </c>
      <c r="AC82" s="2"/>
      <c r="AD82" s="2"/>
      <c r="AE82" s="2"/>
      <c r="AF82" s="2"/>
      <c r="AG82" s="2"/>
      <c r="AH82" s="2"/>
      <c r="AI82" s="2"/>
    </row>
    <row r="83" spans="2:35" x14ac:dyDescent="0.35">
      <c r="B83" s="2"/>
      <c r="C83" s="2"/>
      <c r="D83" s="2"/>
      <c r="E83" s="2"/>
      <c r="F83" s="2"/>
      <c r="G83" s="2"/>
      <c r="H83" s="2"/>
      <c r="I83" s="2"/>
      <c r="J83" s="2"/>
      <c r="K83" s="2" t="str">
        <v>Level 3 Cambridge Technical | Digital Media | 720 GLH</v>
      </c>
      <c r="L83" s="2" t="str">
        <v>Digital Media</v>
      </c>
      <c r="M83" s="2">
        <v>720</v>
      </c>
      <c r="N83" s="2" t="str">
        <v>Can be used in a mixed programme of study</v>
      </c>
      <c r="O83" s="2" t="str">
        <v>Transitioning</v>
      </c>
      <c r="P83" s="2" t="str">
        <v>Tranche 4 FT 2030</v>
      </c>
      <c r="Q83" s="2" t="str">
        <v>Level 3 Cambridge Technical</v>
      </c>
      <c r="R83" s="2"/>
      <c r="S83" s="2"/>
      <c r="T83" s="2"/>
      <c r="U83" s="2"/>
      <c r="V83" s="2"/>
      <c r="W83" s="2"/>
      <c r="X83" s="2"/>
      <c r="Y83" s="2"/>
      <c r="Z83" s="2"/>
      <c r="AA83" s="2"/>
      <c r="AB83" s="2" t="str">
        <v>Level 3 Cambridge Technical | Business | 180 GLH</v>
      </c>
      <c r="AC83" s="2"/>
      <c r="AD83" s="2"/>
      <c r="AE83" s="2"/>
      <c r="AF83" s="2"/>
      <c r="AG83" s="2"/>
      <c r="AH83" s="2"/>
      <c r="AI83" s="2"/>
    </row>
    <row r="84" spans="2:35" x14ac:dyDescent="0.35">
      <c r="B84" s="2"/>
      <c r="C84" s="2"/>
      <c r="D84" s="2"/>
      <c r="E84" s="2"/>
      <c r="F84" s="2"/>
      <c r="G84" s="2"/>
      <c r="H84" s="2"/>
      <c r="I84" s="2"/>
      <c r="J84" s="2"/>
      <c r="K84" s="2" t="str">
        <v>Level 3 Cambridge Technical | Digital Media | 540 GLH</v>
      </c>
      <c r="L84" s="2" t="str">
        <v>Digital Media</v>
      </c>
      <c r="M84" s="2">
        <v>540</v>
      </c>
      <c r="N84" s="2" t="str">
        <v>Can be used in a mixed programme of study</v>
      </c>
      <c r="O84" s="2" t="str">
        <v>Transitioning</v>
      </c>
      <c r="P84" s="2" t="str">
        <v>Tranche 4 FT 2030</v>
      </c>
      <c r="Q84" s="2" t="str">
        <v>Level 3 Cambridge Technical</v>
      </c>
      <c r="R84" s="2"/>
      <c r="S84" s="2"/>
      <c r="T84" s="2"/>
      <c r="U84" s="2"/>
      <c r="V84" s="2"/>
      <c r="W84" s="2"/>
      <c r="X84" s="2"/>
      <c r="Y84" s="2"/>
      <c r="Z84" s="2"/>
      <c r="AA84" s="2"/>
      <c r="AB84" s="2" t="str">
        <v>Level 3 Cambridge Technical | Digital Media | 720 GLH</v>
      </c>
      <c r="AC84" s="2"/>
      <c r="AD84" s="2"/>
      <c r="AE84" s="2"/>
      <c r="AF84" s="2"/>
      <c r="AG84" s="2"/>
      <c r="AH84" s="2"/>
      <c r="AI84" s="2"/>
    </row>
    <row r="85" spans="2:35" x14ac:dyDescent="0.35">
      <c r="B85" s="2"/>
      <c r="C85" s="2"/>
      <c r="D85" s="2"/>
      <c r="E85" s="2"/>
      <c r="F85" s="2"/>
      <c r="G85" s="2"/>
      <c r="H85" s="2"/>
      <c r="I85" s="2"/>
      <c r="J85" s="2"/>
      <c r="K85" s="2" t="str">
        <v>Level 3 Cambridge Technical | Digital Media | 360 GLH</v>
      </c>
      <c r="L85" s="2" t="str">
        <v>Digital Media</v>
      </c>
      <c r="M85" s="2">
        <v>360</v>
      </c>
      <c r="N85" s="2" t="str">
        <v>Can be used in a mixed programme of study</v>
      </c>
      <c r="O85" s="2" t="str">
        <v>Transitioning</v>
      </c>
      <c r="P85" s="2" t="str">
        <v>Tranche 4 FT 2030</v>
      </c>
      <c r="Q85" s="2" t="str">
        <v>Level 3 Cambridge Technical</v>
      </c>
      <c r="R85" s="2"/>
      <c r="S85" s="2"/>
      <c r="T85" s="2"/>
      <c r="U85" s="2"/>
      <c r="V85" s="2"/>
      <c r="W85" s="2"/>
      <c r="X85" s="2"/>
      <c r="Y85" s="2"/>
      <c r="Z85" s="2"/>
      <c r="AA85" s="2"/>
      <c r="AB85" s="2" t="str">
        <v>Level 3 Cambridge Technical | Digital Media | 540 GLH</v>
      </c>
      <c r="AC85" s="2"/>
      <c r="AD85" s="2"/>
      <c r="AE85" s="2"/>
      <c r="AF85" s="2"/>
      <c r="AG85" s="2"/>
      <c r="AH85" s="2"/>
      <c r="AI85" s="2"/>
    </row>
    <row r="86" spans="2:35" x14ac:dyDescent="0.35">
      <c r="B86" s="2"/>
      <c r="C86" s="2"/>
      <c r="D86" s="2"/>
      <c r="E86" s="2"/>
      <c r="F86" s="2"/>
      <c r="G86" s="2"/>
      <c r="H86" s="2"/>
      <c r="I86" s="2"/>
      <c r="J86" s="2"/>
      <c r="K86" s="2" t="str">
        <v>Level 3 Cambridge Technical | Digital Media | 180 GLH</v>
      </c>
      <c r="L86" s="2" t="str">
        <v>Digital Media</v>
      </c>
      <c r="M86" s="2">
        <v>180</v>
      </c>
      <c r="N86" s="2" t="str">
        <v>Can be used in a mixed programme of study</v>
      </c>
      <c r="O86" s="2" t="str">
        <v>Transitioning</v>
      </c>
      <c r="P86" s="2" t="str">
        <v>Tranche 4 FT 2030</v>
      </c>
      <c r="Q86" s="2" t="str">
        <v>Level 3 Cambridge Technical</v>
      </c>
      <c r="R86" s="2"/>
      <c r="S86" s="2"/>
      <c r="T86" s="2"/>
      <c r="U86" s="2"/>
      <c r="V86" s="2"/>
      <c r="W86" s="2"/>
      <c r="X86" s="2"/>
      <c r="Y86" s="2"/>
      <c r="Z86" s="2"/>
      <c r="AA86" s="2"/>
      <c r="AB86" s="2" t="str">
        <v>Level 3 Cambridge Technical | Digital Media | 360 GLH</v>
      </c>
      <c r="AC86" s="2"/>
      <c r="AD86" s="2"/>
      <c r="AE86" s="2"/>
      <c r="AF86" s="2"/>
      <c r="AG86" s="2"/>
      <c r="AH86" s="2"/>
      <c r="AI86" s="2"/>
    </row>
    <row r="87" spans="2:35" x14ac:dyDescent="0.35">
      <c r="B87" s="2"/>
      <c r="C87" s="2"/>
      <c r="D87" s="2"/>
      <c r="E87" s="2"/>
      <c r="F87" s="2"/>
      <c r="G87" s="2"/>
      <c r="H87" s="2"/>
      <c r="I87" s="2"/>
      <c r="J87" s="2"/>
      <c r="K87" s="2" t="str">
        <v>Level 3 Cambridge Technical | Engineering | 720 GLH</v>
      </c>
      <c r="L87" s="2" t="str">
        <v>Engineering</v>
      </c>
      <c r="M87" s="2">
        <v>720</v>
      </c>
      <c r="N87" s="2" t="str">
        <v>Can be used in a mixed programme of study</v>
      </c>
      <c r="O87" s="2" t="str">
        <v>Transitioning</v>
      </c>
      <c r="P87" s="2" t="str">
        <v>Tranche 2 FT 2028</v>
      </c>
      <c r="Q87" s="2" t="str">
        <v>Level 3 Cambridge Technical</v>
      </c>
      <c r="R87" s="2"/>
      <c r="S87" s="2"/>
      <c r="T87" s="2"/>
      <c r="U87" s="2"/>
      <c r="V87" s="2"/>
      <c r="W87" s="2"/>
      <c r="X87" s="2"/>
      <c r="Y87" s="2"/>
      <c r="Z87" s="2"/>
      <c r="AA87" s="2"/>
      <c r="AB87" s="2" t="str">
        <v>Level 3 Cambridge Technical | Digital Media | 180 GLH</v>
      </c>
      <c r="AC87" s="2"/>
      <c r="AD87" s="2"/>
      <c r="AE87" s="2"/>
      <c r="AF87" s="2"/>
      <c r="AG87" s="2"/>
      <c r="AH87" s="2"/>
      <c r="AI87" s="2"/>
    </row>
    <row r="88" spans="2:35" x14ac:dyDescent="0.35">
      <c r="B88" s="2"/>
      <c r="C88" s="2"/>
      <c r="D88" s="2"/>
      <c r="E88" s="2"/>
      <c r="F88" s="2"/>
      <c r="G88" s="2"/>
      <c r="H88" s="2"/>
      <c r="I88" s="2"/>
      <c r="J88" s="2"/>
      <c r="K88" s="2" t="str">
        <v>Level 3 Cambridge Technical | Health and Social Care | 1080 GLH</v>
      </c>
      <c r="L88" s="2" t="str">
        <v>Health and Social Care</v>
      </c>
      <c r="M88" s="2">
        <v>1080</v>
      </c>
      <c r="N88" s="2" t="str">
        <v>Forms a full programme</v>
      </c>
      <c r="O88" s="2" t="str">
        <v>Transitioning</v>
      </c>
      <c r="P88" s="2" t="str">
        <v>Tranche 2 FT 2028</v>
      </c>
      <c r="Q88" s="2" t="str">
        <v>Level 3 Cambridge Technical</v>
      </c>
      <c r="R88" s="2"/>
      <c r="S88" s="2"/>
      <c r="T88" s="2"/>
      <c r="U88" s="2"/>
      <c r="V88" s="2"/>
      <c r="W88" s="2"/>
      <c r="X88" s="2"/>
      <c r="Y88" s="2"/>
      <c r="Z88" s="2"/>
      <c r="AA88" s="2"/>
      <c r="AB88" s="2" t="str">
        <v>Level 3 Cambridge Technical | Engineering | 720 GLH</v>
      </c>
      <c r="AC88" s="2"/>
      <c r="AD88" s="2"/>
      <c r="AE88" s="2"/>
      <c r="AF88" s="2"/>
      <c r="AG88" s="2"/>
      <c r="AH88" s="2"/>
      <c r="AI88" s="2"/>
    </row>
    <row r="89" spans="2:35" x14ac:dyDescent="0.35">
      <c r="B89" s="2"/>
      <c r="C89" s="2"/>
      <c r="D89" s="2"/>
      <c r="E89" s="2"/>
      <c r="F89" s="2"/>
      <c r="G89" s="2"/>
      <c r="H89" s="2"/>
      <c r="I89" s="2"/>
      <c r="J89" s="2"/>
      <c r="K89" s="2" t="str">
        <v>Level 3 Cambridge Technical | Health and Social Care | 720 GLH</v>
      </c>
      <c r="L89" s="2" t="str">
        <v>Health and Social Care</v>
      </c>
      <c r="M89" s="2">
        <v>720</v>
      </c>
      <c r="N89" s="2" t="str">
        <v>Can be used in a mixed programme of study</v>
      </c>
      <c r="O89" s="2" t="str">
        <v>Transitioning</v>
      </c>
      <c r="P89" s="2" t="str">
        <v>Tranche 2 FT 2028</v>
      </c>
      <c r="Q89" s="2" t="str">
        <v>Level 3 Cambridge Technical</v>
      </c>
      <c r="R89" s="2"/>
      <c r="S89" s="2"/>
      <c r="T89" s="2"/>
      <c r="U89" s="2"/>
      <c r="V89" s="2"/>
      <c r="W89" s="2"/>
      <c r="X89" s="2"/>
      <c r="Y89" s="2"/>
      <c r="Z89" s="2"/>
      <c r="AA89" s="2"/>
      <c r="AB89" s="2" t="str">
        <v>Level 3 Cambridge Technical | Health and Social Care | 1080 GLH</v>
      </c>
      <c r="AC89" s="2"/>
      <c r="AD89" s="2"/>
      <c r="AE89" s="2"/>
      <c r="AF89" s="2"/>
      <c r="AG89" s="2"/>
      <c r="AH89" s="2"/>
      <c r="AI89" s="2"/>
    </row>
    <row r="90" spans="2:35" x14ac:dyDescent="0.35">
      <c r="B90" s="2"/>
      <c r="C90" s="2"/>
      <c r="D90" s="2"/>
      <c r="E90" s="2"/>
      <c r="F90" s="2"/>
      <c r="G90" s="2"/>
      <c r="H90" s="2"/>
      <c r="I90" s="2"/>
      <c r="J90" s="2"/>
      <c r="K90" s="2" t="str">
        <v>Level 3 Cambridge Technical | Information Technology | 720 GLH</v>
      </c>
      <c r="L90" s="2" t="str">
        <v>Information Technology</v>
      </c>
      <c r="M90" s="2">
        <v>720</v>
      </c>
      <c r="N90" s="2" t="str">
        <v>Can be used in a mixed programme of study</v>
      </c>
      <c r="O90" s="2" t="str">
        <v>Transitioning</v>
      </c>
      <c r="P90" s="2" t="str">
        <v>Tranche 2 FT 2028</v>
      </c>
      <c r="Q90" s="2" t="str">
        <v>Level 3 Cambridge Technical</v>
      </c>
      <c r="R90" s="2"/>
      <c r="S90" s="2"/>
      <c r="T90" s="2"/>
      <c r="U90" s="2"/>
      <c r="V90" s="2"/>
      <c r="W90" s="2"/>
      <c r="X90" s="2"/>
      <c r="Y90" s="2"/>
      <c r="Z90" s="2"/>
      <c r="AA90" s="2"/>
      <c r="AB90" s="2" t="str">
        <v>Level 3 Cambridge Technical | Health and Social Care | 720 GLH</v>
      </c>
      <c r="AC90" s="2"/>
      <c r="AD90" s="2"/>
      <c r="AE90" s="2"/>
      <c r="AF90" s="2"/>
      <c r="AG90" s="2"/>
      <c r="AH90" s="2"/>
      <c r="AI90" s="2"/>
    </row>
    <row r="91" spans="2:35" x14ac:dyDescent="0.35">
      <c r="B91" s="2"/>
      <c r="C91" s="2"/>
      <c r="D91" s="2"/>
      <c r="E91" s="2"/>
      <c r="F91" s="2"/>
      <c r="G91" s="2"/>
      <c r="H91" s="2"/>
      <c r="I91" s="2"/>
      <c r="J91" s="2"/>
      <c r="K91" s="2" t="str">
        <v>Level 3 Cambridge Technical | Performing Arts | 1080 GLH</v>
      </c>
      <c r="L91" s="2" t="str">
        <v>Performing Arts</v>
      </c>
      <c r="M91" s="2">
        <v>1080</v>
      </c>
      <c r="N91" s="2" t="str">
        <v>Forms a full programme</v>
      </c>
      <c r="O91" s="2" t="str">
        <v>Transitioning</v>
      </c>
      <c r="P91" s="2" t="str">
        <v>Tranche 4 FT 2030</v>
      </c>
      <c r="Q91" s="2" t="str">
        <v>Level 3 Cambridge Technical</v>
      </c>
      <c r="R91" s="2"/>
      <c r="S91" s="2"/>
      <c r="T91" s="2"/>
      <c r="U91" s="2"/>
      <c r="V91" s="2"/>
      <c r="W91" s="2"/>
      <c r="X91" s="2"/>
      <c r="Y91" s="2"/>
      <c r="Z91" s="2"/>
      <c r="AA91" s="2"/>
      <c r="AB91" s="2" t="str">
        <v>Level 3 Cambridge Technical | Information Technology | 720 GLH</v>
      </c>
      <c r="AC91" s="2"/>
      <c r="AD91" s="2"/>
      <c r="AE91" s="2"/>
      <c r="AF91" s="2"/>
      <c r="AG91" s="2"/>
      <c r="AH91" s="2"/>
      <c r="AI91" s="2"/>
    </row>
    <row r="92" spans="2:35" x14ac:dyDescent="0.35">
      <c r="K92" t="str">
        <v>Level 3 Cambridge Technical | Performing Arts | 720 GLH</v>
      </c>
      <c r="L92" t="str">
        <v>Performing Arts</v>
      </c>
      <c r="M92">
        <v>720</v>
      </c>
      <c r="N92" t="str">
        <v>Can be used in a mixed programme of study</v>
      </c>
      <c r="O92" t="str">
        <v>Transitioning</v>
      </c>
      <c r="P92" t="str">
        <v>Tranche 4 FT 2030</v>
      </c>
      <c r="Q92" t="str">
        <v>Level 3 Cambridge Technical</v>
      </c>
      <c r="AB92" t="str">
        <v>Level 3 Cambridge Technical | Performing Arts | 1080 GLH</v>
      </c>
    </row>
    <row r="93" spans="2:35" ht="30" customHeight="1" x14ac:dyDescent="0.35">
      <c r="K93" t="str">
        <v>Level 3 Cambridge Technical | Performing Arts | 540 GLH</v>
      </c>
      <c r="L93" t="str">
        <v>Performing Arts</v>
      </c>
      <c r="M93">
        <v>540</v>
      </c>
      <c r="N93" t="str">
        <v>Can be used in a mixed programme of study</v>
      </c>
      <c r="O93" t="str">
        <v>Transitioning</v>
      </c>
      <c r="P93" t="str">
        <v>Tranche 4 FT 2030</v>
      </c>
      <c r="Q93" t="str">
        <v>Level 3 Cambridge Technical</v>
      </c>
      <c r="AB93" t="str">
        <v>Level 3 Cambridge Technical | Performing Arts | 720 GLH</v>
      </c>
    </row>
    <row r="94" spans="2:35" ht="30" customHeight="1" x14ac:dyDescent="0.35">
      <c r="K94" t="str">
        <v>Level 3 Cambridge Technical | Performing Arts | 360 GLH</v>
      </c>
      <c r="L94" t="str">
        <v>Performing Arts</v>
      </c>
      <c r="M94">
        <v>360</v>
      </c>
      <c r="N94" t="str">
        <v>Can be used in a mixed programme of study</v>
      </c>
      <c r="O94" t="str">
        <v>Transitioning</v>
      </c>
      <c r="P94" t="str">
        <v>Tranche 4 FT 2030</v>
      </c>
      <c r="Q94" t="str">
        <v>Level 3 Cambridge Technical</v>
      </c>
      <c r="AB94" t="str">
        <v>Level 3 Cambridge Technical | Performing Arts | 540 GLH</v>
      </c>
    </row>
    <row r="95" spans="2:35" ht="30" customHeight="1" x14ac:dyDescent="0.35">
      <c r="K95" t="str">
        <v>Level 3 Cambridge Technical | Performing Arts | 180 GLH</v>
      </c>
      <c r="L95" t="str">
        <v>Performing Arts</v>
      </c>
      <c r="M95">
        <v>180</v>
      </c>
      <c r="N95" t="str">
        <v>Can be used in a mixed programme of study</v>
      </c>
      <c r="O95" t="str">
        <v>Transitioning</v>
      </c>
      <c r="P95" t="str">
        <v>Tranche 4 FT 2030</v>
      </c>
      <c r="Q95" t="str">
        <v>Level 3 Cambridge Technical</v>
      </c>
      <c r="AB95" t="str">
        <v>Level 3 Cambridge Technical | Performing Arts | 360 GLH</v>
      </c>
    </row>
    <row r="96" spans="2:35" ht="30" customHeight="1" x14ac:dyDescent="0.35">
      <c r="K96" t="str">
        <v>Level 3 Cambridge Technical | Sport and Physical Activity | 1080 GLH</v>
      </c>
      <c r="L96" t="str">
        <v>Sport and Physical Activity</v>
      </c>
      <c r="M96">
        <v>1080</v>
      </c>
      <c r="N96" t="str">
        <v>Forms a full programme</v>
      </c>
      <c r="O96" t="str">
        <v>Transitioning</v>
      </c>
      <c r="P96" t="str">
        <v>Tranche 2 FT 2028</v>
      </c>
      <c r="Q96" t="str">
        <v>Level 3 Cambridge Technical</v>
      </c>
      <c r="AB96" t="str">
        <v>Level 3 Cambridge Technical | Performing Arts | 180 GLH</v>
      </c>
    </row>
    <row r="97" spans="11:28" ht="30" customHeight="1" x14ac:dyDescent="0.35">
      <c r="K97" t="str">
        <v>Level 3 Cambridge Technical | Sport and Physical Activity | 720 GLH</v>
      </c>
      <c r="L97" t="str">
        <v>Sport and Physical Activity</v>
      </c>
      <c r="M97">
        <v>720</v>
      </c>
      <c r="N97" t="str">
        <v>Can be used in a mixed programme of study</v>
      </c>
      <c r="O97" t="str">
        <v>Transitioning</v>
      </c>
      <c r="P97" t="str">
        <v>Tranche 2 FT 2028</v>
      </c>
      <c r="Q97" t="str">
        <v>Level 3 Cambridge Technical</v>
      </c>
      <c r="AB97" t="str">
        <v>Level 3 Cambridge Technical | Sport and Physical Activity | 1080 GLH</v>
      </c>
    </row>
    <row r="98" spans="11:28" x14ac:dyDescent="0.35">
      <c r="K98" t="str">
        <v>Level 3 Cambridge Technical | Sport and Physical Activity | 540 GLH</v>
      </c>
      <c r="L98" t="str">
        <v>Sport and Physical Activity</v>
      </c>
      <c r="M98">
        <v>540</v>
      </c>
      <c r="N98" t="str">
        <v>Can be used in a mixed programme of study</v>
      </c>
      <c r="O98" t="str">
        <v>Transitioning</v>
      </c>
      <c r="P98" t="str">
        <v>Tranche 2 FT 2028</v>
      </c>
      <c r="Q98" t="str">
        <v>Level 3 Cambridge Technical</v>
      </c>
      <c r="AB98" t="str">
        <v>Level 3 Cambridge Technical | Sport and Physical Activity | 720 GLH</v>
      </c>
    </row>
    <row r="99" spans="11:28" x14ac:dyDescent="0.35">
      <c r="K99" t="str">
        <v>Level 3 Cambridge Technical | Sport and Physical Activity | 360 GLH</v>
      </c>
      <c r="L99" t="str">
        <v>Sport and Physical Activity</v>
      </c>
      <c r="M99">
        <v>360</v>
      </c>
      <c r="N99" t="str">
        <v>Can be used in a mixed programme of study</v>
      </c>
      <c r="O99" t="str">
        <v>Transitioning</v>
      </c>
      <c r="P99" t="str">
        <v>Tranche 2 FT 2028</v>
      </c>
      <c r="Q99" t="str">
        <v>Level 3 Cambridge Technical</v>
      </c>
      <c r="AB99" t="str">
        <v>Level 3 Cambridge Technical | Sport and Physical Activity | 540 GLH</v>
      </c>
    </row>
    <row r="100" spans="11:28" x14ac:dyDescent="0.35">
      <c r="K100" t="str">
        <v>Level 3 Cambridge Technical | Sport and Physical Activity | 180 GLH</v>
      </c>
      <c r="L100" t="str">
        <v>Sport and Physical Activity</v>
      </c>
      <c r="M100">
        <v>180</v>
      </c>
      <c r="N100" t="str">
        <v>Can be used in a mixed programme of study</v>
      </c>
      <c r="O100" t="str">
        <v>Transitioning</v>
      </c>
      <c r="P100" t="str">
        <v>Tranche 2 FT 2028</v>
      </c>
      <c r="Q100" t="str">
        <v>Level 3 Cambridge Technical</v>
      </c>
      <c r="AB100" t="str">
        <v>Level 3 Cambridge Technical | Sport and Physical Activity | 360 GLH</v>
      </c>
    </row>
    <row r="101" spans="11:28" x14ac:dyDescent="0.35">
      <c r="AB101" t="str">
        <v>Level 3 Cambridge Technical | Sport and Physical Activity | 180 GLH</v>
      </c>
    </row>
  </sheetData>
  <mergeCells count="10">
    <mergeCell ref="B2:F6"/>
    <mergeCell ref="B35:H36"/>
    <mergeCell ref="B28:H28"/>
    <mergeCell ref="B29:H32"/>
    <mergeCell ref="B34:H34"/>
    <mergeCell ref="C25:D25"/>
    <mergeCell ref="C26:D26"/>
    <mergeCell ref="B7:C7"/>
    <mergeCell ref="B9:C9"/>
    <mergeCell ref="B8:C8"/>
  </mergeCells>
  <dataValidations count="7">
    <dataValidation type="list" allowBlank="1" showInputMessage="1" showErrorMessage="1" promptTitle="Select qualification" prompt="click to select from the drop down box" sqref="C22" xr:uid="{F7CFDC1F-4450-4437-8B2B-AC2832210B54}">
      <formula1>_xlfn.ANCHORARRAY(AI5)</formula1>
    </dataValidation>
    <dataValidation type="list" allowBlank="1" showInputMessage="1" showErrorMessage="1" promptTitle="Select qualification" prompt="click to select from the drop down box" sqref="C20" xr:uid="{0F46CA4B-9FAF-4E5F-856F-06C2C990C3D8}">
      <formula1>_xlfn.ANCHORARRAY(AG5)</formula1>
    </dataValidation>
    <dataValidation type="list" allowBlank="1" showInputMessage="1" showErrorMessage="1" promptTitle="Select qualification" prompt="click to select from the drop down box" sqref="C21" xr:uid="{6E972EF6-A939-4E72-AFF3-C821C56634E8}">
      <formula1>_xlfn.ANCHORARRAY(AH5)</formula1>
    </dataValidation>
    <dataValidation type="list" allowBlank="1" showInputMessage="1" showErrorMessage="1" errorTitle="Invalid selection" error="Please choose a qualification from the dropdown list, or leave the cell blank." promptTitle="Select qualification" prompt="click to select from the drop down box" sqref="C12" xr:uid="{38AF8DC1-0858-47ED-B5CB-4B66E78A7546}">
      <formula1>_xlfn.ANCHORARRAY($AB$5)</formula1>
    </dataValidation>
    <dataValidation type="list" allowBlank="1" showInputMessage="1" showErrorMessage="1" errorTitle="Invalid selection" error="Please choose a qualification from the dropdown list, or leave the cell blank." promptTitle="Select qualification" prompt="click to select from the drop down box" sqref="C13" xr:uid="{60D26D7E-3A0D-4520-B123-681F0A34EF48}">
      <formula1>_xlfn.ANCHORARRAY($AC$5)</formula1>
    </dataValidation>
    <dataValidation type="list" allowBlank="1" showInputMessage="1" showErrorMessage="1" errorTitle="Invalid selection" error="Please choose a qualification from the dropdown list, or leave the cell blank." promptTitle="Select qualification" prompt="click to select from the drop down box" sqref="C14" xr:uid="{FF56276E-CB1F-4DDB-91C8-5F8694852D31}">
      <formula1>_xlfn.ANCHORARRAY($AD$5)</formula1>
    </dataValidation>
    <dataValidation type="list" allowBlank="1" showInputMessage="1" showErrorMessage="1" errorTitle="Invalid selection" error="Please choose a qualification from the dropdown list, or leave the cell blank." promptTitle="Select qualification" prompt="click to select from the drop down box" sqref="C15" xr:uid="{D0C84D48-3FB1-42E6-BC4A-67B84C731950}">
      <formula1>_xlfn.ANCHORARRAY($AE$5)</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0"/>
  <sheetViews>
    <sheetView topLeftCell="A31" workbookViewId="0">
      <selection activeCell="B18" sqref="B18"/>
    </sheetView>
  </sheetViews>
  <sheetFormatPr defaultRowHeight="14.5" x14ac:dyDescent="0.35"/>
  <cols>
    <col min="1" max="1" width="33" customWidth="1"/>
    <col min="2" max="2" width="34.26953125" customWidth="1"/>
    <col min="3" max="3" width="17.1796875" customWidth="1"/>
    <col min="4" max="4" width="40.26953125" customWidth="1"/>
    <col min="5" max="5" width="17.81640625" customWidth="1"/>
    <col min="6" max="6" width="16.453125" customWidth="1"/>
    <col min="7" max="7" width="16.54296875" customWidth="1"/>
    <col min="8" max="8" width="23.1796875" customWidth="1"/>
    <col min="9" max="9" width="14.81640625" customWidth="1"/>
    <col min="10" max="10" width="19.453125" customWidth="1"/>
    <col min="11" max="11" width="12.81640625" customWidth="1"/>
    <col min="12" max="12" width="11.453125" customWidth="1"/>
    <col min="13" max="13" width="62.1796875" customWidth="1"/>
  </cols>
  <sheetData>
    <row r="1" spans="1:13" x14ac:dyDescent="0.35">
      <c r="A1" t="s">
        <v>0</v>
      </c>
      <c r="B1" t="s">
        <v>1</v>
      </c>
      <c r="C1" t="s">
        <v>53</v>
      </c>
      <c r="D1" t="s">
        <v>2</v>
      </c>
      <c r="E1" t="s">
        <v>54</v>
      </c>
      <c r="F1" t="s">
        <v>3</v>
      </c>
      <c r="G1" t="s">
        <v>63</v>
      </c>
      <c r="H1" t="s">
        <v>105</v>
      </c>
      <c r="I1" t="s">
        <v>133</v>
      </c>
      <c r="J1" t="s">
        <v>136</v>
      </c>
      <c r="K1" t="s">
        <v>137</v>
      </c>
      <c r="L1" t="s">
        <v>134</v>
      </c>
      <c r="M1" t="s">
        <v>135</v>
      </c>
    </row>
    <row r="2" spans="1:13" x14ac:dyDescent="0.35">
      <c r="A2" t="s">
        <v>45</v>
      </c>
      <c r="B2" t="s">
        <v>62</v>
      </c>
      <c r="C2">
        <v>360</v>
      </c>
      <c r="D2" t="s">
        <v>103</v>
      </c>
      <c r="E2" t="s">
        <v>55</v>
      </c>
      <c r="F2" t="s">
        <v>60</v>
      </c>
      <c r="G2" t="s">
        <v>107</v>
      </c>
      <c r="H2" t="s">
        <v>65</v>
      </c>
      <c r="I2" t="s">
        <v>108</v>
      </c>
      <c r="J2" t="s">
        <v>109</v>
      </c>
      <c r="K2" s="3" t="s">
        <v>142</v>
      </c>
      <c r="L2" t="s">
        <v>107</v>
      </c>
    </row>
    <row r="3" spans="1:13" x14ac:dyDescent="0.35">
      <c r="A3" t="s">
        <v>45</v>
      </c>
      <c r="B3" t="s">
        <v>61</v>
      </c>
      <c r="C3">
        <v>360</v>
      </c>
      <c r="D3" t="s">
        <v>103</v>
      </c>
      <c r="E3" t="s">
        <v>55</v>
      </c>
      <c r="F3" t="s">
        <v>60</v>
      </c>
      <c r="G3" t="s">
        <v>107</v>
      </c>
      <c r="H3" t="s">
        <v>65</v>
      </c>
      <c r="I3" t="s">
        <v>108</v>
      </c>
      <c r="J3" t="s">
        <v>109</v>
      </c>
      <c r="K3" s="3" t="s">
        <v>143</v>
      </c>
      <c r="L3" t="s">
        <v>107</v>
      </c>
    </row>
    <row r="4" spans="1:13" x14ac:dyDescent="0.35">
      <c r="A4" t="s">
        <v>45</v>
      </c>
      <c r="B4" t="s">
        <v>110</v>
      </c>
      <c r="C4">
        <v>360</v>
      </c>
      <c r="D4" t="s">
        <v>103</v>
      </c>
      <c r="E4" t="s">
        <v>55</v>
      </c>
      <c r="F4" t="s">
        <v>60</v>
      </c>
      <c r="G4" t="s">
        <v>107</v>
      </c>
      <c r="H4" t="s">
        <v>65</v>
      </c>
      <c r="I4" t="s">
        <v>108</v>
      </c>
      <c r="J4" t="s">
        <v>109</v>
      </c>
      <c r="K4" s="3" t="s">
        <v>144</v>
      </c>
      <c r="L4" t="s">
        <v>107</v>
      </c>
    </row>
    <row r="5" spans="1:13" x14ac:dyDescent="0.35">
      <c r="A5" t="s">
        <v>46</v>
      </c>
      <c r="B5" t="s">
        <v>4</v>
      </c>
      <c r="C5">
        <v>360</v>
      </c>
      <c r="D5" t="s">
        <v>103</v>
      </c>
      <c r="E5" t="s">
        <v>56</v>
      </c>
      <c r="F5" t="s">
        <v>58</v>
      </c>
      <c r="G5" t="s">
        <v>107</v>
      </c>
      <c r="H5" t="s">
        <v>65</v>
      </c>
      <c r="I5" t="s">
        <v>111</v>
      </c>
      <c r="J5" t="s">
        <v>112</v>
      </c>
      <c r="K5" s="3">
        <v>6510</v>
      </c>
      <c r="L5" t="s">
        <v>107</v>
      </c>
    </row>
    <row r="6" spans="1:13" x14ac:dyDescent="0.35">
      <c r="A6" t="s">
        <v>46</v>
      </c>
      <c r="B6" t="s">
        <v>113</v>
      </c>
      <c r="C6">
        <v>360</v>
      </c>
      <c r="D6" t="s">
        <v>103</v>
      </c>
      <c r="E6" t="s">
        <v>56</v>
      </c>
      <c r="F6" t="s">
        <v>58</v>
      </c>
      <c r="G6" t="s">
        <v>107</v>
      </c>
      <c r="H6" t="s">
        <v>65</v>
      </c>
      <c r="I6" t="s">
        <v>111</v>
      </c>
      <c r="J6" t="s">
        <v>112</v>
      </c>
      <c r="K6" s="3">
        <v>3510</v>
      </c>
      <c r="L6" t="s">
        <v>107</v>
      </c>
    </row>
    <row r="7" spans="1:13" x14ac:dyDescent="0.35">
      <c r="A7" t="s">
        <v>46</v>
      </c>
      <c r="B7" t="s">
        <v>114</v>
      </c>
      <c r="C7">
        <v>360</v>
      </c>
      <c r="D7" t="s">
        <v>103</v>
      </c>
      <c r="E7" t="s">
        <v>56</v>
      </c>
      <c r="F7" t="s">
        <v>58</v>
      </c>
      <c r="G7" t="s">
        <v>107</v>
      </c>
      <c r="H7" t="s">
        <v>65</v>
      </c>
      <c r="I7" t="s">
        <v>111</v>
      </c>
      <c r="J7" t="s">
        <v>112</v>
      </c>
      <c r="K7" s="3">
        <v>3690</v>
      </c>
      <c r="L7" t="s">
        <v>107</v>
      </c>
    </row>
    <row r="8" spans="1:13" x14ac:dyDescent="0.35">
      <c r="A8" t="s">
        <v>46</v>
      </c>
      <c r="B8" t="s">
        <v>115</v>
      </c>
      <c r="C8">
        <v>360</v>
      </c>
      <c r="D8" t="s">
        <v>103</v>
      </c>
      <c r="E8" t="s">
        <v>56</v>
      </c>
      <c r="F8" t="s">
        <v>58</v>
      </c>
      <c r="G8" t="s">
        <v>107</v>
      </c>
      <c r="H8" t="s">
        <v>65</v>
      </c>
      <c r="I8" t="s">
        <v>111</v>
      </c>
      <c r="J8" t="s">
        <v>112</v>
      </c>
      <c r="K8" s="3">
        <v>3550</v>
      </c>
      <c r="L8" t="s">
        <v>107</v>
      </c>
    </row>
    <row r="9" spans="1:13" x14ac:dyDescent="0.35">
      <c r="A9" t="s">
        <v>46</v>
      </c>
      <c r="B9" t="s">
        <v>116</v>
      </c>
      <c r="C9">
        <v>360</v>
      </c>
      <c r="D9" t="s">
        <v>103</v>
      </c>
      <c r="E9" t="s">
        <v>56</v>
      </c>
      <c r="F9" t="s">
        <v>58</v>
      </c>
      <c r="G9" t="s">
        <v>107</v>
      </c>
      <c r="H9" t="s">
        <v>65</v>
      </c>
      <c r="I9" t="s">
        <v>111</v>
      </c>
      <c r="J9" t="s">
        <v>112</v>
      </c>
      <c r="K9" s="3">
        <v>3570</v>
      </c>
      <c r="L9" t="s">
        <v>107</v>
      </c>
    </row>
    <row r="10" spans="1:13" x14ac:dyDescent="0.35">
      <c r="A10" t="s">
        <v>46</v>
      </c>
      <c r="B10" t="s">
        <v>117</v>
      </c>
      <c r="C10">
        <v>360</v>
      </c>
      <c r="D10" t="s">
        <v>103</v>
      </c>
      <c r="E10" t="s">
        <v>56</v>
      </c>
      <c r="F10" t="s">
        <v>58</v>
      </c>
      <c r="G10" t="s">
        <v>107</v>
      </c>
      <c r="H10" t="s">
        <v>65</v>
      </c>
      <c r="I10" t="s">
        <v>111</v>
      </c>
      <c r="J10" t="s">
        <v>112</v>
      </c>
      <c r="K10" s="3">
        <v>3650</v>
      </c>
      <c r="L10" t="s">
        <v>107</v>
      </c>
    </row>
    <row r="11" spans="1:13" x14ac:dyDescent="0.35">
      <c r="A11" t="s">
        <v>46</v>
      </c>
      <c r="B11" t="s">
        <v>118</v>
      </c>
      <c r="C11">
        <v>360</v>
      </c>
      <c r="D11" t="s">
        <v>103</v>
      </c>
      <c r="E11" t="s">
        <v>56</v>
      </c>
      <c r="F11" t="s">
        <v>58</v>
      </c>
      <c r="G11" t="s">
        <v>107</v>
      </c>
      <c r="H11" t="s">
        <v>65</v>
      </c>
      <c r="I11" t="s">
        <v>111</v>
      </c>
      <c r="J11" t="s">
        <v>112</v>
      </c>
      <c r="K11" s="3">
        <v>3670</v>
      </c>
      <c r="L11" t="s">
        <v>107</v>
      </c>
    </row>
    <row r="12" spans="1:13" x14ac:dyDescent="0.35">
      <c r="A12" t="s">
        <v>46</v>
      </c>
      <c r="B12" t="s">
        <v>21</v>
      </c>
      <c r="C12">
        <v>360</v>
      </c>
      <c r="D12" t="s">
        <v>103</v>
      </c>
      <c r="E12" t="s">
        <v>56</v>
      </c>
      <c r="F12" t="s">
        <v>58</v>
      </c>
      <c r="G12" t="s">
        <v>107</v>
      </c>
      <c r="H12" t="s">
        <v>65</v>
      </c>
      <c r="I12" t="s">
        <v>111</v>
      </c>
      <c r="J12" t="s">
        <v>112</v>
      </c>
      <c r="K12" s="3">
        <v>1010</v>
      </c>
      <c r="L12" t="s">
        <v>107</v>
      </c>
    </row>
    <row r="13" spans="1:13" x14ac:dyDescent="0.35">
      <c r="A13" t="s">
        <v>46</v>
      </c>
      <c r="B13" t="s">
        <v>6</v>
      </c>
      <c r="C13">
        <v>360</v>
      </c>
      <c r="D13" t="s">
        <v>103</v>
      </c>
      <c r="E13" t="s">
        <v>56</v>
      </c>
      <c r="F13" t="s">
        <v>58</v>
      </c>
      <c r="G13" t="s">
        <v>107</v>
      </c>
      <c r="H13" t="s">
        <v>65</v>
      </c>
      <c r="I13" t="s">
        <v>111</v>
      </c>
      <c r="J13" t="s">
        <v>112</v>
      </c>
      <c r="K13" s="3">
        <v>3210</v>
      </c>
      <c r="L13" t="s">
        <v>107</v>
      </c>
    </row>
    <row r="14" spans="1:13" x14ac:dyDescent="0.35">
      <c r="A14" t="s">
        <v>46</v>
      </c>
      <c r="B14" t="s">
        <v>22</v>
      </c>
      <c r="C14">
        <v>360</v>
      </c>
      <c r="D14" t="s">
        <v>103</v>
      </c>
      <c r="E14" t="s">
        <v>56</v>
      </c>
      <c r="F14" t="s">
        <v>58</v>
      </c>
      <c r="G14" t="s">
        <v>107</v>
      </c>
      <c r="H14" t="s">
        <v>65</v>
      </c>
      <c r="I14" t="s">
        <v>111</v>
      </c>
      <c r="J14" t="s">
        <v>112</v>
      </c>
      <c r="K14" s="3">
        <v>1110</v>
      </c>
      <c r="L14" t="s">
        <v>107</v>
      </c>
    </row>
    <row r="15" spans="1:13" x14ac:dyDescent="0.35">
      <c r="A15" t="s">
        <v>46</v>
      </c>
      <c r="B15" t="s">
        <v>23</v>
      </c>
      <c r="C15">
        <v>360</v>
      </c>
      <c r="D15" t="s">
        <v>103</v>
      </c>
      <c r="E15" t="s">
        <v>56</v>
      </c>
      <c r="F15" t="s">
        <v>58</v>
      </c>
      <c r="G15" t="s">
        <v>107</v>
      </c>
      <c r="H15" t="s">
        <v>65</v>
      </c>
      <c r="I15" t="s">
        <v>111</v>
      </c>
      <c r="J15" t="s">
        <v>112</v>
      </c>
      <c r="K15" s="3">
        <v>1110</v>
      </c>
      <c r="L15" t="s">
        <v>107</v>
      </c>
    </row>
    <row r="16" spans="1:13" x14ac:dyDescent="0.35">
      <c r="A16" t="s">
        <v>46</v>
      </c>
      <c r="B16" t="s">
        <v>7</v>
      </c>
      <c r="C16">
        <v>360</v>
      </c>
      <c r="D16" t="s">
        <v>103</v>
      </c>
      <c r="E16" t="s">
        <v>56</v>
      </c>
      <c r="F16" t="s">
        <v>58</v>
      </c>
      <c r="G16" t="s">
        <v>107</v>
      </c>
      <c r="H16" t="s">
        <v>65</v>
      </c>
      <c r="I16" t="s">
        <v>111</v>
      </c>
      <c r="J16" t="s">
        <v>112</v>
      </c>
      <c r="K16" s="3">
        <v>6530</v>
      </c>
      <c r="L16" t="s">
        <v>107</v>
      </c>
    </row>
    <row r="17" spans="1:13" x14ac:dyDescent="0.35">
      <c r="A17" t="s">
        <v>46</v>
      </c>
      <c r="B17" t="s">
        <v>8</v>
      </c>
      <c r="C17">
        <v>360</v>
      </c>
      <c r="D17" t="s">
        <v>103</v>
      </c>
      <c r="E17" t="s">
        <v>56</v>
      </c>
      <c r="F17" t="s">
        <v>58</v>
      </c>
      <c r="G17" t="s">
        <v>107</v>
      </c>
      <c r="H17" t="s">
        <v>65</v>
      </c>
      <c r="I17" t="s">
        <v>111</v>
      </c>
      <c r="J17" t="s">
        <v>112</v>
      </c>
      <c r="K17" s="3">
        <v>6550</v>
      </c>
      <c r="L17" t="s">
        <v>107</v>
      </c>
    </row>
    <row r="18" spans="1:13" x14ac:dyDescent="0.35">
      <c r="A18" t="s">
        <v>46</v>
      </c>
      <c r="B18" t="s">
        <v>9</v>
      </c>
      <c r="C18">
        <v>360</v>
      </c>
      <c r="D18" t="s">
        <v>103</v>
      </c>
      <c r="E18" t="s">
        <v>56</v>
      </c>
      <c r="F18" t="s">
        <v>58</v>
      </c>
      <c r="G18" t="s">
        <v>107</v>
      </c>
      <c r="H18" t="s">
        <v>65</v>
      </c>
      <c r="I18" t="s">
        <v>111</v>
      </c>
      <c r="J18" t="s">
        <v>112</v>
      </c>
      <c r="K18" s="3">
        <v>2610</v>
      </c>
      <c r="L18" t="s">
        <v>107</v>
      </c>
    </row>
    <row r="19" spans="1:13" x14ac:dyDescent="0.35">
      <c r="A19" t="s">
        <v>46</v>
      </c>
      <c r="B19" t="s">
        <v>119</v>
      </c>
      <c r="C19">
        <v>360</v>
      </c>
      <c r="D19" t="s">
        <v>103</v>
      </c>
      <c r="E19" t="s">
        <v>56</v>
      </c>
      <c r="F19" t="s">
        <v>58</v>
      </c>
      <c r="G19" t="s">
        <v>107</v>
      </c>
      <c r="H19" t="s">
        <v>65</v>
      </c>
      <c r="I19" t="s">
        <v>111</v>
      </c>
      <c r="J19" t="s">
        <v>112</v>
      </c>
      <c r="K19" s="3">
        <v>9070</v>
      </c>
      <c r="L19" t="s">
        <v>107</v>
      </c>
      <c r="M19" t="s">
        <v>120</v>
      </c>
    </row>
    <row r="20" spans="1:13" x14ac:dyDescent="0.35">
      <c r="A20" t="s">
        <v>46</v>
      </c>
      <c r="B20" t="s">
        <v>121</v>
      </c>
      <c r="C20">
        <v>360</v>
      </c>
      <c r="D20" t="s">
        <v>103</v>
      </c>
      <c r="E20" t="s">
        <v>56</v>
      </c>
      <c r="F20" t="s">
        <v>58</v>
      </c>
      <c r="G20" t="s">
        <v>107</v>
      </c>
      <c r="H20" t="s">
        <v>65</v>
      </c>
      <c r="I20" t="s">
        <v>111</v>
      </c>
      <c r="J20" t="s">
        <v>112</v>
      </c>
      <c r="K20" s="3">
        <v>9080</v>
      </c>
      <c r="L20" t="s">
        <v>107</v>
      </c>
      <c r="M20" t="s">
        <v>120</v>
      </c>
    </row>
    <row r="21" spans="1:13" x14ac:dyDescent="0.35">
      <c r="A21" t="s">
        <v>46</v>
      </c>
      <c r="B21" t="s">
        <v>10</v>
      </c>
      <c r="C21">
        <v>360</v>
      </c>
      <c r="D21" t="s">
        <v>103</v>
      </c>
      <c r="E21" t="s">
        <v>56</v>
      </c>
      <c r="F21" t="s">
        <v>58</v>
      </c>
      <c r="G21" t="s">
        <v>107</v>
      </c>
      <c r="H21" t="s">
        <v>65</v>
      </c>
      <c r="I21" t="s">
        <v>111</v>
      </c>
      <c r="J21" t="s">
        <v>112</v>
      </c>
      <c r="K21" s="3">
        <v>4410</v>
      </c>
      <c r="L21" t="s">
        <v>107</v>
      </c>
    </row>
    <row r="22" spans="1:13" x14ac:dyDescent="0.35">
      <c r="A22" t="s">
        <v>46</v>
      </c>
      <c r="B22" t="s">
        <v>11</v>
      </c>
      <c r="C22">
        <v>360</v>
      </c>
      <c r="D22" t="s">
        <v>103</v>
      </c>
      <c r="E22" t="s">
        <v>56</v>
      </c>
      <c r="F22" t="s">
        <v>58</v>
      </c>
      <c r="G22" t="s">
        <v>107</v>
      </c>
      <c r="H22" t="s">
        <v>65</v>
      </c>
      <c r="I22" t="s">
        <v>111</v>
      </c>
      <c r="J22" t="s">
        <v>112</v>
      </c>
      <c r="K22" s="3">
        <v>5030</v>
      </c>
      <c r="L22" t="s">
        <v>107</v>
      </c>
    </row>
    <row r="23" spans="1:13" x14ac:dyDescent="0.35">
      <c r="A23" t="s">
        <v>46</v>
      </c>
      <c r="B23" t="s">
        <v>13</v>
      </c>
      <c r="C23">
        <v>360</v>
      </c>
      <c r="D23" t="s">
        <v>103</v>
      </c>
      <c r="E23" t="s">
        <v>56</v>
      </c>
      <c r="F23" t="s">
        <v>58</v>
      </c>
      <c r="G23" t="s">
        <v>107</v>
      </c>
      <c r="H23" t="s">
        <v>65</v>
      </c>
      <c r="I23" t="s">
        <v>111</v>
      </c>
      <c r="J23" t="s">
        <v>112</v>
      </c>
      <c r="K23" s="3">
        <v>5010</v>
      </c>
      <c r="L23" t="s">
        <v>107</v>
      </c>
    </row>
    <row r="24" spans="1:13" x14ac:dyDescent="0.35">
      <c r="A24" t="s">
        <v>46</v>
      </c>
      <c r="B24" t="s">
        <v>12</v>
      </c>
      <c r="C24">
        <v>360</v>
      </c>
      <c r="D24" t="s">
        <v>103</v>
      </c>
      <c r="E24" t="s">
        <v>56</v>
      </c>
      <c r="F24" t="s">
        <v>58</v>
      </c>
      <c r="G24" t="s">
        <v>107</v>
      </c>
      <c r="H24" t="s">
        <v>65</v>
      </c>
      <c r="I24" t="s">
        <v>111</v>
      </c>
      <c r="J24" t="s">
        <v>112</v>
      </c>
      <c r="K24" s="3">
        <v>5110</v>
      </c>
      <c r="L24" t="s">
        <v>107</v>
      </c>
    </row>
    <row r="25" spans="1:13" x14ac:dyDescent="0.35">
      <c r="A25" t="s">
        <v>46</v>
      </c>
      <c r="B25" t="s">
        <v>14</v>
      </c>
      <c r="C25">
        <v>360</v>
      </c>
      <c r="D25" t="s">
        <v>103</v>
      </c>
      <c r="E25" t="s">
        <v>56</v>
      </c>
      <c r="F25" t="s">
        <v>58</v>
      </c>
      <c r="G25" t="s">
        <v>107</v>
      </c>
      <c r="H25" t="s">
        <v>65</v>
      </c>
      <c r="I25" t="s">
        <v>111</v>
      </c>
      <c r="J25" t="s">
        <v>112</v>
      </c>
      <c r="K25" s="3">
        <v>5360</v>
      </c>
      <c r="L25" t="s">
        <v>107</v>
      </c>
    </row>
    <row r="26" spans="1:13" x14ac:dyDescent="0.35">
      <c r="A26" t="s">
        <v>46</v>
      </c>
      <c r="B26" t="s">
        <v>15</v>
      </c>
      <c r="C26">
        <v>360</v>
      </c>
      <c r="D26" t="s">
        <v>103</v>
      </c>
      <c r="E26" t="s">
        <v>56</v>
      </c>
      <c r="F26" t="s">
        <v>58</v>
      </c>
      <c r="G26" t="s">
        <v>107</v>
      </c>
      <c r="H26" t="s">
        <v>65</v>
      </c>
      <c r="I26" t="s">
        <v>111</v>
      </c>
      <c r="J26" t="s">
        <v>112</v>
      </c>
      <c r="K26" s="3">
        <v>3910</v>
      </c>
      <c r="L26" t="s">
        <v>107</v>
      </c>
    </row>
    <row r="27" spans="1:13" x14ac:dyDescent="0.35">
      <c r="A27" t="s">
        <v>46</v>
      </c>
      <c r="B27" t="s">
        <v>16</v>
      </c>
      <c r="C27">
        <v>360</v>
      </c>
      <c r="D27" t="s">
        <v>103</v>
      </c>
      <c r="E27" t="s">
        <v>56</v>
      </c>
      <c r="F27" t="s">
        <v>58</v>
      </c>
      <c r="G27" t="s">
        <v>107</v>
      </c>
      <c r="H27" t="s">
        <v>65</v>
      </c>
      <c r="I27" t="s">
        <v>111</v>
      </c>
      <c r="J27" t="s">
        <v>112</v>
      </c>
      <c r="K27" s="3">
        <v>4010</v>
      </c>
      <c r="L27" t="s">
        <v>107</v>
      </c>
    </row>
    <row r="28" spans="1:13" x14ac:dyDescent="0.35">
      <c r="A28" t="s">
        <v>46</v>
      </c>
      <c r="B28" t="s">
        <v>17</v>
      </c>
      <c r="C28">
        <v>360</v>
      </c>
      <c r="D28" t="s">
        <v>103</v>
      </c>
      <c r="E28" t="s">
        <v>56</v>
      </c>
      <c r="F28" t="s">
        <v>58</v>
      </c>
      <c r="G28" t="s">
        <v>107</v>
      </c>
      <c r="H28" t="s">
        <v>65</v>
      </c>
      <c r="I28" t="s">
        <v>111</v>
      </c>
      <c r="J28" t="s">
        <v>112</v>
      </c>
      <c r="K28" s="3">
        <v>6610</v>
      </c>
      <c r="L28" t="s">
        <v>107</v>
      </c>
    </row>
    <row r="29" spans="1:13" x14ac:dyDescent="0.35">
      <c r="A29" t="s">
        <v>46</v>
      </c>
      <c r="B29" t="s">
        <v>18</v>
      </c>
      <c r="C29">
        <v>360</v>
      </c>
      <c r="D29" t="s">
        <v>103</v>
      </c>
      <c r="E29" t="s">
        <v>56</v>
      </c>
      <c r="F29" t="s">
        <v>58</v>
      </c>
      <c r="G29" t="s">
        <v>107</v>
      </c>
      <c r="H29" t="s">
        <v>65</v>
      </c>
      <c r="I29" t="s">
        <v>111</v>
      </c>
      <c r="J29" t="s">
        <v>112</v>
      </c>
      <c r="K29" s="3">
        <v>4770</v>
      </c>
      <c r="L29" t="s">
        <v>107</v>
      </c>
    </row>
    <row r="30" spans="1:13" x14ac:dyDescent="0.35">
      <c r="A30" t="s">
        <v>46</v>
      </c>
      <c r="B30" t="s">
        <v>33</v>
      </c>
      <c r="C30">
        <v>360</v>
      </c>
      <c r="D30" t="s">
        <v>103</v>
      </c>
      <c r="E30" t="s">
        <v>56</v>
      </c>
      <c r="F30" t="s">
        <v>58</v>
      </c>
      <c r="G30" t="s">
        <v>107</v>
      </c>
      <c r="H30" t="s">
        <v>65</v>
      </c>
      <c r="I30" t="s">
        <v>111</v>
      </c>
      <c r="J30" t="s">
        <v>112</v>
      </c>
      <c r="K30" s="3">
        <v>2210</v>
      </c>
      <c r="L30" t="s">
        <v>107</v>
      </c>
    </row>
    <row r="31" spans="1:13" x14ac:dyDescent="0.35">
      <c r="A31" t="s">
        <v>46</v>
      </c>
      <c r="B31" t="s">
        <v>44</v>
      </c>
      <c r="C31">
        <v>360</v>
      </c>
      <c r="D31" t="s">
        <v>103</v>
      </c>
      <c r="E31" t="s">
        <v>56</v>
      </c>
      <c r="F31" t="s">
        <v>58</v>
      </c>
      <c r="G31" t="s">
        <v>107</v>
      </c>
      <c r="H31" t="s">
        <v>65</v>
      </c>
      <c r="I31" t="s">
        <v>111</v>
      </c>
      <c r="J31" t="s">
        <v>112</v>
      </c>
      <c r="K31" s="3">
        <v>2330</v>
      </c>
      <c r="L31" t="s">
        <v>107</v>
      </c>
    </row>
    <row r="32" spans="1:13" x14ac:dyDescent="0.35">
      <c r="A32" t="s">
        <v>46</v>
      </c>
      <c r="B32" t="s">
        <v>34</v>
      </c>
      <c r="C32">
        <v>360</v>
      </c>
      <c r="D32" t="s">
        <v>103</v>
      </c>
      <c r="E32" t="s">
        <v>56</v>
      </c>
      <c r="F32" t="s">
        <v>58</v>
      </c>
      <c r="G32" t="s">
        <v>107</v>
      </c>
      <c r="H32" t="s">
        <v>65</v>
      </c>
      <c r="I32" t="s">
        <v>111</v>
      </c>
      <c r="J32" t="s">
        <v>112</v>
      </c>
      <c r="K32" s="3">
        <v>2210</v>
      </c>
      <c r="L32" t="s">
        <v>107</v>
      </c>
    </row>
    <row r="33" spans="1:12" x14ac:dyDescent="0.35">
      <c r="A33" t="s">
        <v>46</v>
      </c>
      <c r="B33" t="s">
        <v>35</v>
      </c>
      <c r="C33">
        <v>360</v>
      </c>
      <c r="D33" t="s">
        <v>103</v>
      </c>
      <c r="E33" t="s">
        <v>56</v>
      </c>
      <c r="F33" t="s">
        <v>58</v>
      </c>
      <c r="G33" t="s">
        <v>107</v>
      </c>
      <c r="H33" t="s">
        <v>65</v>
      </c>
      <c r="I33" t="s">
        <v>111</v>
      </c>
      <c r="J33" t="s">
        <v>112</v>
      </c>
      <c r="K33" s="3">
        <v>2330</v>
      </c>
      <c r="L33" t="s">
        <v>107</v>
      </c>
    </row>
    <row r="34" spans="1:12" x14ac:dyDescent="0.35">
      <c r="A34" t="s">
        <v>46</v>
      </c>
      <c r="B34" t="s">
        <v>19</v>
      </c>
      <c r="C34">
        <v>360</v>
      </c>
      <c r="D34" t="s">
        <v>103</v>
      </c>
      <c r="E34" t="s">
        <v>56</v>
      </c>
      <c r="F34" t="s">
        <v>58</v>
      </c>
      <c r="G34" t="s">
        <v>107</v>
      </c>
      <c r="H34" t="s">
        <v>65</v>
      </c>
      <c r="I34" t="s">
        <v>111</v>
      </c>
      <c r="J34" t="s">
        <v>112</v>
      </c>
      <c r="K34" s="3">
        <v>5350</v>
      </c>
      <c r="L34" t="s">
        <v>107</v>
      </c>
    </row>
    <row r="35" spans="1:12" x14ac:dyDescent="0.35">
      <c r="A35" t="s">
        <v>46</v>
      </c>
      <c r="B35" t="s">
        <v>50</v>
      </c>
      <c r="C35">
        <v>360</v>
      </c>
      <c r="D35" t="s">
        <v>103</v>
      </c>
      <c r="E35" t="s">
        <v>56</v>
      </c>
      <c r="F35" t="s">
        <v>58</v>
      </c>
      <c r="G35" t="s">
        <v>107</v>
      </c>
      <c r="H35" t="s">
        <v>65</v>
      </c>
      <c r="I35" t="s">
        <v>111</v>
      </c>
      <c r="J35" t="s">
        <v>112</v>
      </c>
      <c r="K35" s="3">
        <v>7210</v>
      </c>
      <c r="L35" t="s">
        <v>107</v>
      </c>
    </row>
    <row r="36" spans="1:12" x14ac:dyDescent="0.35">
      <c r="A36" t="s">
        <v>46</v>
      </c>
      <c r="B36" t="s">
        <v>24</v>
      </c>
      <c r="C36">
        <v>360</v>
      </c>
      <c r="D36" t="s">
        <v>103</v>
      </c>
      <c r="E36" t="s">
        <v>56</v>
      </c>
      <c r="F36" t="s">
        <v>58</v>
      </c>
      <c r="G36" t="s">
        <v>107</v>
      </c>
      <c r="H36" t="s">
        <v>65</v>
      </c>
      <c r="I36" t="s">
        <v>111</v>
      </c>
      <c r="J36" t="s">
        <v>112</v>
      </c>
      <c r="K36" s="3">
        <v>1210</v>
      </c>
      <c r="L36" t="s">
        <v>107</v>
      </c>
    </row>
    <row r="37" spans="1:12" x14ac:dyDescent="0.35">
      <c r="A37" t="s">
        <v>46</v>
      </c>
      <c r="B37" t="s">
        <v>25</v>
      </c>
      <c r="C37">
        <v>360</v>
      </c>
      <c r="D37" t="s">
        <v>103</v>
      </c>
      <c r="E37" t="s">
        <v>56</v>
      </c>
      <c r="F37" t="s">
        <v>58</v>
      </c>
      <c r="G37" t="s">
        <v>107</v>
      </c>
      <c r="H37" t="s">
        <v>65</v>
      </c>
      <c r="I37" t="s">
        <v>111</v>
      </c>
      <c r="J37" t="s">
        <v>112</v>
      </c>
      <c r="K37" s="3">
        <v>4850</v>
      </c>
      <c r="L37" t="s">
        <v>107</v>
      </c>
    </row>
    <row r="38" spans="1:12" x14ac:dyDescent="0.35">
      <c r="A38" t="s">
        <v>46</v>
      </c>
      <c r="B38" t="s">
        <v>26</v>
      </c>
      <c r="C38">
        <v>360</v>
      </c>
      <c r="D38" t="s">
        <v>103</v>
      </c>
      <c r="E38" t="s">
        <v>56</v>
      </c>
      <c r="F38" t="s">
        <v>58</v>
      </c>
      <c r="G38" t="s">
        <v>107</v>
      </c>
      <c r="H38" t="s">
        <v>65</v>
      </c>
      <c r="I38" t="s">
        <v>111</v>
      </c>
      <c r="J38" t="s">
        <v>112</v>
      </c>
      <c r="K38" s="3">
        <v>4610</v>
      </c>
      <c r="L38" t="s">
        <v>107</v>
      </c>
    </row>
    <row r="39" spans="1:12" x14ac:dyDescent="0.35">
      <c r="A39" t="s">
        <v>46</v>
      </c>
      <c r="B39" t="s">
        <v>20</v>
      </c>
      <c r="C39">
        <v>360</v>
      </c>
      <c r="D39" t="s">
        <v>103</v>
      </c>
      <c r="E39" t="s">
        <v>56</v>
      </c>
      <c r="F39" t="s">
        <v>58</v>
      </c>
      <c r="G39" t="s">
        <v>107</v>
      </c>
      <c r="H39" t="s">
        <v>65</v>
      </c>
      <c r="I39" t="s">
        <v>111</v>
      </c>
      <c r="J39" t="s">
        <v>112</v>
      </c>
      <c r="K39" s="3">
        <v>4890</v>
      </c>
      <c r="L39" t="s">
        <v>107</v>
      </c>
    </row>
    <row r="40" spans="1:12" x14ac:dyDescent="0.35">
      <c r="A40" t="s">
        <v>47</v>
      </c>
      <c r="B40" t="s">
        <v>4</v>
      </c>
      <c r="C40">
        <v>180</v>
      </c>
      <c r="D40" t="s">
        <v>103</v>
      </c>
      <c r="E40" t="s">
        <v>56</v>
      </c>
      <c r="F40" t="s">
        <v>58</v>
      </c>
      <c r="G40" t="s">
        <v>107</v>
      </c>
      <c r="H40" t="s">
        <v>65</v>
      </c>
      <c r="I40" t="s">
        <v>111</v>
      </c>
      <c r="J40" t="s">
        <v>112</v>
      </c>
      <c r="K40" s="3">
        <v>6510</v>
      </c>
      <c r="L40" t="s">
        <v>107</v>
      </c>
    </row>
    <row r="41" spans="1:12" x14ac:dyDescent="0.35">
      <c r="A41" t="s">
        <v>122</v>
      </c>
      <c r="B41" t="s">
        <v>113</v>
      </c>
      <c r="C41">
        <v>180</v>
      </c>
      <c r="D41" t="s">
        <v>103</v>
      </c>
      <c r="E41" t="s">
        <v>56</v>
      </c>
      <c r="F41" t="s">
        <v>58</v>
      </c>
      <c r="G41" t="s">
        <v>107</v>
      </c>
      <c r="H41" t="s">
        <v>65</v>
      </c>
      <c r="I41" t="s">
        <v>111</v>
      </c>
      <c r="J41" t="s">
        <v>112</v>
      </c>
      <c r="K41" s="3">
        <v>3510</v>
      </c>
      <c r="L41" t="s">
        <v>107</v>
      </c>
    </row>
    <row r="42" spans="1:12" x14ac:dyDescent="0.35">
      <c r="A42" t="s">
        <v>122</v>
      </c>
      <c r="B42" t="s">
        <v>114</v>
      </c>
      <c r="C42">
        <v>180</v>
      </c>
      <c r="D42" t="s">
        <v>103</v>
      </c>
      <c r="E42" t="s">
        <v>56</v>
      </c>
      <c r="F42" t="s">
        <v>58</v>
      </c>
      <c r="G42" t="s">
        <v>107</v>
      </c>
      <c r="H42" t="s">
        <v>65</v>
      </c>
      <c r="I42" t="s">
        <v>111</v>
      </c>
      <c r="J42" t="s">
        <v>112</v>
      </c>
      <c r="K42" s="3">
        <v>3690</v>
      </c>
      <c r="L42" t="s">
        <v>107</v>
      </c>
    </row>
    <row r="43" spans="1:12" x14ac:dyDescent="0.35">
      <c r="A43" t="s">
        <v>122</v>
      </c>
      <c r="B43" t="s">
        <v>115</v>
      </c>
      <c r="C43">
        <v>180</v>
      </c>
      <c r="D43" t="s">
        <v>103</v>
      </c>
      <c r="E43" t="s">
        <v>56</v>
      </c>
      <c r="F43" t="s">
        <v>58</v>
      </c>
      <c r="G43" t="s">
        <v>107</v>
      </c>
      <c r="H43" t="s">
        <v>65</v>
      </c>
      <c r="I43" t="s">
        <v>111</v>
      </c>
      <c r="J43" t="s">
        <v>112</v>
      </c>
      <c r="K43" s="3">
        <v>3550</v>
      </c>
      <c r="L43" t="s">
        <v>107</v>
      </c>
    </row>
    <row r="44" spans="1:12" x14ac:dyDescent="0.35">
      <c r="A44" t="s">
        <v>122</v>
      </c>
      <c r="B44" t="s">
        <v>116</v>
      </c>
      <c r="C44">
        <v>180</v>
      </c>
      <c r="D44" t="s">
        <v>103</v>
      </c>
      <c r="E44" t="s">
        <v>56</v>
      </c>
      <c r="F44" t="s">
        <v>58</v>
      </c>
      <c r="G44" t="s">
        <v>107</v>
      </c>
      <c r="H44" t="s">
        <v>65</v>
      </c>
      <c r="I44" t="s">
        <v>111</v>
      </c>
      <c r="J44" t="s">
        <v>112</v>
      </c>
      <c r="K44" s="3">
        <v>3570</v>
      </c>
      <c r="L44" t="s">
        <v>107</v>
      </c>
    </row>
    <row r="45" spans="1:12" x14ac:dyDescent="0.35">
      <c r="A45" t="s">
        <v>122</v>
      </c>
      <c r="B45" t="s">
        <v>118</v>
      </c>
      <c r="C45">
        <v>180</v>
      </c>
      <c r="D45" t="s">
        <v>103</v>
      </c>
      <c r="E45" t="s">
        <v>56</v>
      </c>
      <c r="F45" t="s">
        <v>58</v>
      </c>
      <c r="G45" t="s">
        <v>107</v>
      </c>
      <c r="H45" t="s">
        <v>65</v>
      </c>
      <c r="I45" t="s">
        <v>111</v>
      </c>
      <c r="J45" t="s">
        <v>112</v>
      </c>
      <c r="K45" s="3">
        <v>3670</v>
      </c>
      <c r="L45" t="s">
        <v>107</v>
      </c>
    </row>
    <row r="46" spans="1:12" x14ac:dyDescent="0.35">
      <c r="A46" t="s">
        <v>47</v>
      </c>
      <c r="B46" t="s">
        <v>21</v>
      </c>
      <c r="C46">
        <v>180</v>
      </c>
      <c r="D46" t="s">
        <v>103</v>
      </c>
      <c r="E46" t="s">
        <v>56</v>
      </c>
      <c r="F46" t="s">
        <v>58</v>
      </c>
      <c r="G46" t="s">
        <v>107</v>
      </c>
      <c r="H46" t="s">
        <v>65</v>
      </c>
      <c r="I46" t="s">
        <v>111</v>
      </c>
      <c r="J46" t="s">
        <v>112</v>
      </c>
      <c r="K46" s="3">
        <v>1010</v>
      </c>
      <c r="L46" t="s">
        <v>107</v>
      </c>
    </row>
    <row r="47" spans="1:12" x14ac:dyDescent="0.35">
      <c r="A47" t="s">
        <v>47</v>
      </c>
      <c r="B47" t="s">
        <v>22</v>
      </c>
      <c r="C47">
        <v>180</v>
      </c>
      <c r="D47" t="s">
        <v>103</v>
      </c>
      <c r="E47" t="s">
        <v>56</v>
      </c>
      <c r="F47" t="s">
        <v>58</v>
      </c>
      <c r="G47" t="s">
        <v>107</v>
      </c>
      <c r="H47" t="s">
        <v>65</v>
      </c>
      <c r="I47" t="s">
        <v>111</v>
      </c>
      <c r="J47" t="s">
        <v>112</v>
      </c>
      <c r="K47" s="3">
        <v>1110</v>
      </c>
      <c r="L47" t="s">
        <v>107</v>
      </c>
    </row>
    <row r="48" spans="1:12" x14ac:dyDescent="0.35">
      <c r="A48" t="s">
        <v>47</v>
      </c>
      <c r="B48" t="s">
        <v>43</v>
      </c>
      <c r="C48">
        <v>180</v>
      </c>
      <c r="D48" t="s">
        <v>103</v>
      </c>
      <c r="E48" t="s">
        <v>56</v>
      </c>
      <c r="F48" t="s">
        <v>58</v>
      </c>
      <c r="G48" t="s">
        <v>107</v>
      </c>
      <c r="H48" t="s">
        <v>65</v>
      </c>
      <c r="I48" t="s">
        <v>111</v>
      </c>
      <c r="J48" t="s">
        <v>112</v>
      </c>
      <c r="K48" s="3">
        <v>6530</v>
      </c>
      <c r="L48" t="s">
        <v>107</v>
      </c>
    </row>
    <row r="49" spans="1:12" x14ac:dyDescent="0.35">
      <c r="A49" t="s">
        <v>47</v>
      </c>
      <c r="B49" t="s">
        <v>9</v>
      </c>
      <c r="C49">
        <v>180</v>
      </c>
      <c r="D49" t="s">
        <v>103</v>
      </c>
      <c r="E49" t="s">
        <v>56</v>
      </c>
      <c r="F49" t="s">
        <v>58</v>
      </c>
      <c r="G49" t="s">
        <v>107</v>
      </c>
      <c r="H49" t="s">
        <v>65</v>
      </c>
      <c r="I49" t="s">
        <v>111</v>
      </c>
      <c r="J49" t="s">
        <v>112</v>
      </c>
      <c r="K49" s="3">
        <v>2610</v>
      </c>
      <c r="L49" t="s">
        <v>107</v>
      </c>
    </row>
    <row r="50" spans="1:12" x14ac:dyDescent="0.35">
      <c r="A50" t="s">
        <v>47</v>
      </c>
      <c r="B50" t="s">
        <v>10</v>
      </c>
      <c r="C50">
        <v>180</v>
      </c>
      <c r="D50" t="s">
        <v>103</v>
      </c>
      <c r="E50" t="s">
        <v>56</v>
      </c>
      <c r="F50" t="s">
        <v>58</v>
      </c>
      <c r="G50" t="s">
        <v>107</v>
      </c>
      <c r="H50" t="s">
        <v>65</v>
      </c>
      <c r="I50" t="s">
        <v>111</v>
      </c>
      <c r="J50" t="s">
        <v>112</v>
      </c>
      <c r="K50" s="3">
        <v>4410</v>
      </c>
      <c r="L50" t="s">
        <v>107</v>
      </c>
    </row>
    <row r="51" spans="1:12" x14ac:dyDescent="0.35">
      <c r="A51" t="s">
        <v>47</v>
      </c>
      <c r="B51" t="s">
        <v>12</v>
      </c>
      <c r="C51">
        <v>180</v>
      </c>
      <c r="D51" t="s">
        <v>103</v>
      </c>
      <c r="E51" t="s">
        <v>56</v>
      </c>
      <c r="F51" t="s">
        <v>58</v>
      </c>
      <c r="G51" t="s">
        <v>107</v>
      </c>
      <c r="H51" t="s">
        <v>65</v>
      </c>
      <c r="I51" t="s">
        <v>111</v>
      </c>
      <c r="J51" t="s">
        <v>112</v>
      </c>
      <c r="K51" s="3">
        <v>5110</v>
      </c>
      <c r="L51" t="s">
        <v>107</v>
      </c>
    </row>
    <row r="52" spans="1:12" x14ac:dyDescent="0.35">
      <c r="A52" t="s">
        <v>47</v>
      </c>
      <c r="B52" t="s">
        <v>18</v>
      </c>
      <c r="C52">
        <v>180</v>
      </c>
      <c r="D52" t="s">
        <v>103</v>
      </c>
      <c r="E52" t="s">
        <v>56</v>
      </c>
      <c r="F52" t="s">
        <v>58</v>
      </c>
      <c r="G52" t="s">
        <v>107</v>
      </c>
      <c r="H52" t="s">
        <v>65</v>
      </c>
      <c r="I52" t="s">
        <v>111</v>
      </c>
      <c r="J52" t="s">
        <v>112</v>
      </c>
      <c r="K52" s="3">
        <v>4770</v>
      </c>
      <c r="L52" t="s">
        <v>107</v>
      </c>
    </row>
    <row r="53" spans="1:12" x14ac:dyDescent="0.35">
      <c r="A53" t="s">
        <v>47</v>
      </c>
      <c r="B53" t="s">
        <v>33</v>
      </c>
      <c r="C53">
        <v>180</v>
      </c>
      <c r="D53" t="s">
        <v>103</v>
      </c>
      <c r="E53" t="s">
        <v>56</v>
      </c>
      <c r="F53" t="s">
        <v>58</v>
      </c>
      <c r="G53" t="s">
        <v>107</v>
      </c>
      <c r="H53" t="s">
        <v>65</v>
      </c>
      <c r="I53" t="s">
        <v>111</v>
      </c>
      <c r="J53" t="s">
        <v>112</v>
      </c>
      <c r="K53" s="3">
        <v>2210</v>
      </c>
      <c r="L53" t="s">
        <v>107</v>
      </c>
    </row>
    <row r="54" spans="1:12" x14ac:dyDescent="0.35">
      <c r="A54" t="s">
        <v>47</v>
      </c>
      <c r="B54" t="s">
        <v>44</v>
      </c>
      <c r="C54">
        <v>180</v>
      </c>
      <c r="D54" t="s">
        <v>103</v>
      </c>
      <c r="E54" t="s">
        <v>56</v>
      </c>
      <c r="F54" t="s">
        <v>58</v>
      </c>
      <c r="G54" t="s">
        <v>107</v>
      </c>
      <c r="H54" t="s">
        <v>65</v>
      </c>
      <c r="I54" t="s">
        <v>111</v>
      </c>
      <c r="J54" t="s">
        <v>112</v>
      </c>
      <c r="K54" s="3">
        <v>2330</v>
      </c>
      <c r="L54" t="s">
        <v>107</v>
      </c>
    </row>
    <row r="55" spans="1:12" x14ac:dyDescent="0.35">
      <c r="A55" t="s">
        <v>47</v>
      </c>
      <c r="B55" t="s">
        <v>34</v>
      </c>
      <c r="C55">
        <v>180</v>
      </c>
      <c r="D55" t="s">
        <v>103</v>
      </c>
      <c r="E55" t="s">
        <v>56</v>
      </c>
      <c r="F55" t="s">
        <v>58</v>
      </c>
      <c r="G55" t="s">
        <v>107</v>
      </c>
      <c r="H55" t="s">
        <v>65</v>
      </c>
      <c r="I55" t="s">
        <v>111</v>
      </c>
      <c r="J55" t="s">
        <v>112</v>
      </c>
      <c r="K55" s="3">
        <v>2210</v>
      </c>
      <c r="L55" t="s">
        <v>107</v>
      </c>
    </row>
    <row r="56" spans="1:12" x14ac:dyDescent="0.35">
      <c r="A56" t="s">
        <v>47</v>
      </c>
      <c r="B56" t="s">
        <v>35</v>
      </c>
      <c r="C56">
        <v>180</v>
      </c>
      <c r="D56" t="s">
        <v>103</v>
      </c>
      <c r="E56" t="s">
        <v>56</v>
      </c>
      <c r="F56" t="s">
        <v>58</v>
      </c>
      <c r="G56" t="s">
        <v>107</v>
      </c>
      <c r="H56" t="s">
        <v>65</v>
      </c>
      <c r="I56" t="s">
        <v>111</v>
      </c>
      <c r="J56" t="s">
        <v>112</v>
      </c>
      <c r="K56" s="3">
        <v>2330</v>
      </c>
      <c r="L56" t="s">
        <v>107</v>
      </c>
    </row>
    <row r="57" spans="1:12" x14ac:dyDescent="0.35">
      <c r="A57" t="s">
        <v>122</v>
      </c>
      <c r="B57" t="s">
        <v>24</v>
      </c>
      <c r="C57">
        <v>180</v>
      </c>
      <c r="D57" t="s">
        <v>103</v>
      </c>
      <c r="E57" t="s">
        <v>56</v>
      </c>
      <c r="F57" t="s">
        <v>58</v>
      </c>
      <c r="G57" t="s">
        <v>107</v>
      </c>
      <c r="H57" t="s">
        <v>65</v>
      </c>
      <c r="I57" t="s">
        <v>111</v>
      </c>
      <c r="J57" t="s">
        <v>112</v>
      </c>
      <c r="K57" s="3">
        <v>1210</v>
      </c>
      <c r="L57" t="s">
        <v>107</v>
      </c>
    </row>
    <row r="58" spans="1:12" x14ac:dyDescent="0.35">
      <c r="A58" t="s">
        <v>47</v>
      </c>
      <c r="B58" t="s">
        <v>26</v>
      </c>
      <c r="C58">
        <v>180</v>
      </c>
      <c r="D58" t="s">
        <v>103</v>
      </c>
      <c r="E58" t="s">
        <v>56</v>
      </c>
      <c r="F58" t="s">
        <v>58</v>
      </c>
      <c r="G58" t="s">
        <v>107</v>
      </c>
      <c r="H58" t="s">
        <v>65</v>
      </c>
      <c r="I58" t="s">
        <v>111</v>
      </c>
      <c r="J58" t="s">
        <v>112</v>
      </c>
      <c r="K58" s="3">
        <v>4610</v>
      </c>
      <c r="L58" t="s">
        <v>107</v>
      </c>
    </row>
    <row r="59" spans="1:12" x14ac:dyDescent="0.35">
      <c r="A59" t="s">
        <v>47</v>
      </c>
      <c r="B59" t="s">
        <v>20</v>
      </c>
      <c r="C59">
        <v>180</v>
      </c>
      <c r="D59" t="s">
        <v>103</v>
      </c>
      <c r="E59" t="s">
        <v>56</v>
      </c>
      <c r="F59" t="s">
        <v>58</v>
      </c>
      <c r="G59" t="s">
        <v>107</v>
      </c>
      <c r="H59" t="s">
        <v>65</v>
      </c>
      <c r="I59" t="s">
        <v>111</v>
      </c>
      <c r="J59" t="s">
        <v>112</v>
      </c>
      <c r="K59" s="3">
        <v>4890</v>
      </c>
      <c r="L59" t="s">
        <v>107</v>
      </c>
    </row>
    <row r="60" spans="1:12" x14ac:dyDescent="0.35">
      <c r="A60" t="s">
        <v>27</v>
      </c>
      <c r="B60" t="s">
        <v>28</v>
      </c>
      <c r="C60">
        <v>360</v>
      </c>
      <c r="D60" t="s">
        <v>103</v>
      </c>
      <c r="E60" t="s">
        <v>55</v>
      </c>
      <c r="F60" t="s">
        <v>40</v>
      </c>
      <c r="G60" t="s">
        <v>107</v>
      </c>
      <c r="H60" t="s">
        <v>66</v>
      </c>
      <c r="I60" t="s">
        <v>108</v>
      </c>
      <c r="J60" t="s">
        <v>109</v>
      </c>
      <c r="K60" s="3" t="s">
        <v>123</v>
      </c>
      <c r="L60" t="s">
        <v>107</v>
      </c>
    </row>
    <row r="61" spans="1:12" x14ac:dyDescent="0.35">
      <c r="A61" t="s">
        <v>27</v>
      </c>
      <c r="B61" t="s">
        <v>28</v>
      </c>
      <c r="C61">
        <v>180</v>
      </c>
      <c r="D61" t="s">
        <v>103</v>
      </c>
      <c r="E61" t="s">
        <v>55</v>
      </c>
      <c r="F61" t="s">
        <v>40</v>
      </c>
      <c r="G61" t="s">
        <v>107</v>
      </c>
      <c r="H61" t="s">
        <v>66</v>
      </c>
      <c r="I61" t="s">
        <v>108</v>
      </c>
      <c r="J61" t="s">
        <v>109</v>
      </c>
      <c r="K61" s="3" t="s">
        <v>123</v>
      </c>
      <c r="L61" t="s">
        <v>107</v>
      </c>
    </row>
    <row r="62" spans="1:12" x14ac:dyDescent="0.35">
      <c r="A62" t="s">
        <v>27</v>
      </c>
      <c r="B62" t="s">
        <v>29</v>
      </c>
      <c r="C62">
        <v>360</v>
      </c>
      <c r="D62" t="s">
        <v>103</v>
      </c>
      <c r="E62" t="s">
        <v>55</v>
      </c>
      <c r="F62" t="s">
        <v>40</v>
      </c>
      <c r="G62" t="s">
        <v>107</v>
      </c>
      <c r="H62" t="s">
        <v>66</v>
      </c>
      <c r="I62" t="s">
        <v>108</v>
      </c>
      <c r="J62" t="s">
        <v>109</v>
      </c>
      <c r="K62" s="3" t="s">
        <v>124</v>
      </c>
      <c r="L62" t="s">
        <v>107</v>
      </c>
    </row>
    <row r="63" spans="1:12" x14ac:dyDescent="0.35">
      <c r="A63" t="s">
        <v>27</v>
      </c>
      <c r="B63" t="s">
        <v>29</v>
      </c>
      <c r="C63">
        <v>180</v>
      </c>
      <c r="D63" t="s">
        <v>103</v>
      </c>
      <c r="E63" t="s">
        <v>55</v>
      </c>
      <c r="F63" t="s">
        <v>40</v>
      </c>
      <c r="G63" t="s">
        <v>107</v>
      </c>
      <c r="H63" t="s">
        <v>66</v>
      </c>
      <c r="I63" t="s">
        <v>108</v>
      </c>
      <c r="J63" t="s">
        <v>109</v>
      </c>
      <c r="K63" s="3" t="s">
        <v>124</v>
      </c>
      <c r="L63" t="s">
        <v>107</v>
      </c>
    </row>
    <row r="64" spans="1:12" x14ac:dyDescent="0.35">
      <c r="A64" t="s">
        <v>27</v>
      </c>
      <c r="B64" t="s">
        <v>30</v>
      </c>
      <c r="C64">
        <v>360</v>
      </c>
      <c r="D64" t="s">
        <v>103</v>
      </c>
      <c r="E64" t="s">
        <v>55</v>
      </c>
      <c r="F64" t="s">
        <v>40</v>
      </c>
      <c r="G64" t="s">
        <v>107</v>
      </c>
      <c r="H64" t="s">
        <v>66</v>
      </c>
      <c r="I64" t="s">
        <v>108</v>
      </c>
      <c r="J64" t="s">
        <v>109</v>
      </c>
      <c r="K64" s="3" t="s">
        <v>125</v>
      </c>
      <c r="L64" t="s">
        <v>107</v>
      </c>
    </row>
    <row r="65" spans="1:13" x14ac:dyDescent="0.35">
      <c r="A65" t="s">
        <v>27</v>
      </c>
      <c r="B65" t="s">
        <v>30</v>
      </c>
      <c r="C65">
        <v>180</v>
      </c>
      <c r="D65" t="s">
        <v>103</v>
      </c>
      <c r="E65" t="s">
        <v>55</v>
      </c>
      <c r="F65" t="s">
        <v>40</v>
      </c>
      <c r="G65" t="s">
        <v>107</v>
      </c>
      <c r="H65" t="s">
        <v>66</v>
      </c>
      <c r="I65" t="s">
        <v>108</v>
      </c>
      <c r="J65" t="s">
        <v>109</v>
      </c>
      <c r="K65" s="3" t="s">
        <v>125</v>
      </c>
      <c r="L65" t="s">
        <v>107</v>
      </c>
    </row>
    <row r="66" spans="1:13" x14ac:dyDescent="0.35">
      <c r="A66" t="s">
        <v>27</v>
      </c>
      <c r="B66" t="s">
        <v>31</v>
      </c>
      <c r="C66">
        <v>180</v>
      </c>
      <c r="D66" t="s">
        <v>103</v>
      </c>
      <c r="E66" t="s">
        <v>55</v>
      </c>
      <c r="F66" t="s">
        <v>40</v>
      </c>
      <c r="G66" t="s">
        <v>107</v>
      </c>
      <c r="H66" t="s">
        <v>66</v>
      </c>
      <c r="I66" t="s">
        <v>108</v>
      </c>
      <c r="J66" t="s">
        <v>109</v>
      </c>
      <c r="K66" s="3">
        <v>1030</v>
      </c>
      <c r="L66" t="s">
        <v>107</v>
      </c>
    </row>
    <row r="67" spans="1:13" x14ac:dyDescent="0.35">
      <c r="A67" t="s">
        <v>27</v>
      </c>
      <c r="B67" t="s">
        <v>31</v>
      </c>
      <c r="C67">
        <v>360</v>
      </c>
      <c r="D67" t="s">
        <v>103</v>
      </c>
      <c r="E67" t="s">
        <v>55</v>
      </c>
      <c r="F67" t="s">
        <v>40</v>
      </c>
      <c r="G67" t="s">
        <v>107</v>
      </c>
      <c r="H67" t="s">
        <v>66</v>
      </c>
      <c r="I67" t="s">
        <v>108</v>
      </c>
      <c r="J67" t="s">
        <v>109</v>
      </c>
      <c r="K67" s="3">
        <v>1030</v>
      </c>
      <c r="L67" t="s">
        <v>107</v>
      </c>
    </row>
    <row r="68" spans="1:13" x14ac:dyDescent="0.35">
      <c r="A68" t="s">
        <v>27</v>
      </c>
      <c r="B68" t="s">
        <v>32</v>
      </c>
      <c r="C68">
        <v>180</v>
      </c>
      <c r="D68" t="s">
        <v>103</v>
      </c>
      <c r="E68" t="s">
        <v>55</v>
      </c>
      <c r="F68" t="s">
        <v>40</v>
      </c>
      <c r="G68" t="s">
        <v>107</v>
      </c>
      <c r="H68" t="s">
        <v>66</v>
      </c>
      <c r="I68" t="s">
        <v>108</v>
      </c>
      <c r="J68" t="s">
        <v>109</v>
      </c>
      <c r="K68" s="3" t="s">
        <v>125</v>
      </c>
      <c r="L68" t="s">
        <v>107</v>
      </c>
    </row>
    <row r="69" spans="1:13" x14ac:dyDescent="0.35">
      <c r="A69" t="s">
        <v>27</v>
      </c>
      <c r="B69" t="s">
        <v>32</v>
      </c>
      <c r="C69">
        <v>360</v>
      </c>
      <c r="D69" t="s">
        <v>103</v>
      </c>
      <c r="E69" t="s">
        <v>55</v>
      </c>
      <c r="F69" t="s">
        <v>40</v>
      </c>
      <c r="G69" t="s">
        <v>107</v>
      </c>
      <c r="H69" t="s">
        <v>66</v>
      </c>
      <c r="I69" t="s">
        <v>108</v>
      </c>
      <c r="J69" t="s">
        <v>109</v>
      </c>
      <c r="K69" s="3" t="s">
        <v>125</v>
      </c>
      <c r="L69" t="s">
        <v>107</v>
      </c>
    </row>
    <row r="70" spans="1:13" x14ac:dyDescent="0.35">
      <c r="A70" t="s">
        <v>48</v>
      </c>
      <c r="B70" t="s">
        <v>28</v>
      </c>
      <c r="C70">
        <v>720</v>
      </c>
      <c r="D70" t="s">
        <v>103</v>
      </c>
      <c r="E70" t="s">
        <v>55</v>
      </c>
      <c r="F70" t="s">
        <v>40</v>
      </c>
      <c r="G70" t="s">
        <v>107</v>
      </c>
      <c r="H70" t="s">
        <v>66</v>
      </c>
      <c r="I70" t="s">
        <v>108</v>
      </c>
      <c r="J70" t="s">
        <v>109</v>
      </c>
      <c r="K70" s="3" t="s">
        <v>123</v>
      </c>
      <c r="L70" t="s">
        <v>107</v>
      </c>
    </row>
    <row r="71" spans="1:13" x14ac:dyDescent="0.35">
      <c r="A71" t="s">
        <v>48</v>
      </c>
      <c r="B71" t="s">
        <v>5</v>
      </c>
      <c r="C71">
        <v>1080</v>
      </c>
      <c r="D71" t="s">
        <v>39</v>
      </c>
      <c r="E71" t="s">
        <v>55</v>
      </c>
      <c r="F71" t="s">
        <v>40</v>
      </c>
      <c r="G71" t="s">
        <v>107</v>
      </c>
      <c r="H71" t="s">
        <v>67</v>
      </c>
      <c r="I71" t="s">
        <v>108</v>
      </c>
      <c r="J71" t="s">
        <v>109</v>
      </c>
      <c r="K71" s="3" t="s">
        <v>65</v>
      </c>
      <c r="L71" t="s">
        <v>107</v>
      </c>
      <c r="M71" t="s">
        <v>126</v>
      </c>
    </row>
    <row r="72" spans="1:13" x14ac:dyDescent="0.35">
      <c r="A72" t="s">
        <v>48</v>
      </c>
      <c r="B72" t="s">
        <v>5</v>
      </c>
      <c r="C72">
        <v>720</v>
      </c>
      <c r="D72" t="s">
        <v>103</v>
      </c>
      <c r="E72" t="s">
        <v>55</v>
      </c>
      <c r="F72" t="s">
        <v>40</v>
      </c>
      <c r="G72" t="s">
        <v>107</v>
      </c>
      <c r="H72" t="s">
        <v>67</v>
      </c>
      <c r="I72" t="s">
        <v>108</v>
      </c>
      <c r="J72" t="s">
        <v>109</v>
      </c>
      <c r="K72" s="3" t="s">
        <v>65</v>
      </c>
      <c r="L72" t="s">
        <v>107</v>
      </c>
      <c r="M72" t="s">
        <v>126</v>
      </c>
    </row>
    <row r="73" spans="1:13" x14ac:dyDescent="0.35">
      <c r="A73" t="s">
        <v>48</v>
      </c>
      <c r="B73" t="s">
        <v>5</v>
      </c>
      <c r="C73">
        <v>540</v>
      </c>
      <c r="D73" t="s">
        <v>103</v>
      </c>
      <c r="E73" t="s">
        <v>55</v>
      </c>
      <c r="F73" t="s">
        <v>40</v>
      </c>
      <c r="G73" t="s">
        <v>107</v>
      </c>
      <c r="H73" t="s">
        <v>67</v>
      </c>
      <c r="I73" t="s">
        <v>108</v>
      </c>
      <c r="J73" t="s">
        <v>109</v>
      </c>
      <c r="K73" s="3" t="s">
        <v>65</v>
      </c>
      <c r="L73" t="s">
        <v>107</v>
      </c>
      <c r="M73" t="s">
        <v>126</v>
      </c>
    </row>
    <row r="74" spans="1:13" x14ac:dyDescent="0.35">
      <c r="A74" t="s">
        <v>48</v>
      </c>
      <c r="B74" t="s">
        <v>5</v>
      </c>
      <c r="C74">
        <v>360</v>
      </c>
      <c r="D74" t="s">
        <v>103</v>
      </c>
      <c r="E74" t="s">
        <v>55</v>
      </c>
      <c r="F74" t="s">
        <v>40</v>
      </c>
      <c r="G74" t="s">
        <v>107</v>
      </c>
      <c r="H74" t="s">
        <v>67</v>
      </c>
      <c r="I74" t="s">
        <v>108</v>
      </c>
      <c r="J74" t="s">
        <v>109</v>
      </c>
      <c r="K74" s="3" t="s">
        <v>65</v>
      </c>
      <c r="L74" t="s">
        <v>107</v>
      </c>
      <c r="M74" t="s">
        <v>126</v>
      </c>
    </row>
    <row r="75" spans="1:13" x14ac:dyDescent="0.35">
      <c r="A75" t="s">
        <v>48</v>
      </c>
      <c r="B75" t="s">
        <v>5</v>
      </c>
      <c r="C75">
        <v>180</v>
      </c>
      <c r="D75" t="s">
        <v>103</v>
      </c>
      <c r="E75" t="s">
        <v>55</v>
      </c>
      <c r="F75" t="s">
        <v>40</v>
      </c>
      <c r="G75" t="s">
        <v>107</v>
      </c>
      <c r="H75" t="s">
        <v>67</v>
      </c>
      <c r="I75" t="s">
        <v>108</v>
      </c>
      <c r="J75" t="s">
        <v>109</v>
      </c>
      <c r="K75" s="3" t="s">
        <v>65</v>
      </c>
      <c r="L75" t="s">
        <v>107</v>
      </c>
      <c r="M75" t="s">
        <v>126</v>
      </c>
    </row>
    <row r="76" spans="1:13" x14ac:dyDescent="0.35">
      <c r="A76" t="s">
        <v>48</v>
      </c>
      <c r="B76" t="s">
        <v>6</v>
      </c>
      <c r="C76">
        <v>720</v>
      </c>
      <c r="D76" t="s">
        <v>103</v>
      </c>
      <c r="E76" t="s">
        <v>55</v>
      </c>
      <c r="F76" t="s">
        <v>40</v>
      </c>
      <c r="G76" t="s">
        <v>107</v>
      </c>
      <c r="H76" t="s">
        <v>66</v>
      </c>
      <c r="I76" t="s">
        <v>108</v>
      </c>
      <c r="J76" t="s">
        <v>109</v>
      </c>
      <c r="K76" s="3" t="s">
        <v>127</v>
      </c>
      <c r="L76" t="s">
        <v>107</v>
      </c>
    </row>
    <row r="77" spans="1:13" x14ac:dyDescent="0.35">
      <c r="A77" t="s">
        <v>48</v>
      </c>
      <c r="B77" t="s">
        <v>6</v>
      </c>
      <c r="C77">
        <v>540</v>
      </c>
      <c r="D77" t="s">
        <v>103</v>
      </c>
      <c r="E77" t="s">
        <v>55</v>
      </c>
      <c r="F77" t="s">
        <v>40</v>
      </c>
      <c r="G77" t="s">
        <v>107</v>
      </c>
      <c r="H77" t="s">
        <v>66</v>
      </c>
      <c r="I77" t="s">
        <v>108</v>
      </c>
      <c r="J77" t="s">
        <v>109</v>
      </c>
      <c r="K77" s="3" t="s">
        <v>127</v>
      </c>
      <c r="L77" t="s">
        <v>107</v>
      </c>
    </row>
    <row r="78" spans="1:13" x14ac:dyDescent="0.35">
      <c r="A78" t="s">
        <v>48</v>
      </c>
      <c r="B78" t="s">
        <v>6</v>
      </c>
      <c r="C78">
        <v>360</v>
      </c>
      <c r="D78" t="s">
        <v>103</v>
      </c>
      <c r="E78" t="s">
        <v>55</v>
      </c>
      <c r="F78" t="s">
        <v>40</v>
      </c>
      <c r="G78" t="s">
        <v>107</v>
      </c>
      <c r="H78" t="s">
        <v>66</v>
      </c>
      <c r="I78" t="s">
        <v>108</v>
      </c>
      <c r="J78" t="s">
        <v>109</v>
      </c>
      <c r="K78" s="3" t="s">
        <v>127</v>
      </c>
      <c r="L78" t="s">
        <v>107</v>
      </c>
    </row>
    <row r="79" spans="1:13" x14ac:dyDescent="0.35">
      <c r="A79" t="s">
        <v>48</v>
      </c>
      <c r="B79" t="s">
        <v>6</v>
      </c>
      <c r="C79">
        <v>180</v>
      </c>
      <c r="D79" t="s">
        <v>103</v>
      </c>
      <c r="E79" t="s">
        <v>55</v>
      </c>
      <c r="F79" t="s">
        <v>40</v>
      </c>
      <c r="G79" t="s">
        <v>107</v>
      </c>
      <c r="H79" t="s">
        <v>66</v>
      </c>
      <c r="I79" t="s">
        <v>108</v>
      </c>
      <c r="J79" t="s">
        <v>109</v>
      </c>
      <c r="K79" s="3" t="s">
        <v>127</v>
      </c>
      <c r="L79" t="s">
        <v>107</v>
      </c>
    </row>
    <row r="80" spans="1:13" x14ac:dyDescent="0.35">
      <c r="A80" t="s">
        <v>48</v>
      </c>
      <c r="B80" t="s">
        <v>37</v>
      </c>
      <c r="C80">
        <v>720</v>
      </c>
      <c r="D80" t="s">
        <v>103</v>
      </c>
      <c r="E80" t="s">
        <v>55</v>
      </c>
      <c r="F80" t="s">
        <v>40</v>
      </c>
      <c r="G80" t="s">
        <v>107</v>
      </c>
      <c r="H80" t="s">
        <v>67</v>
      </c>
      <c r="I80" t="s">
        <v>108</v>
      </c>
      <c r="J80" t="s">
        <v>109</v>
      </c>
      <c r="K80" s="3" t="s">
        <v>128</v>
      </c>
      <c r="L80" t="s">
        <v>107</v>
      </c>
    </row>
    <row r="81" spans="1:12" x14ac:dyDescent="0.35">
      <c r="A81" t="s">
        <v>48</v>
      </c>
      <c r="B81" t="s">
        <v>37</v>
      </c>
      <c r="C81">
        <v>540</v>
      </c>
      <c r="D81" t="s">
        <v>103</v>
      </c>
      <c r="E81" t="s">
        <v>55</v>
      </c>
      <c r="F81" t="s">
        <v>40</v>
      </c>
      <c r="G81" t="s">
        <v>107</v>
      </c>
      <c r="H81" t="s">
        <v>67</v>
      </c>
      <c r="I81" t="s">
        <v>108</v>
      </c>
      <c r="J81" t="s">
        <v>109</v>
      </c>
      <c r="K81" s="3" t="s">
        <v>128</v>
      </c>
      <c r="L81" t="s">
        <v>107</v>
      </c>
    </row>
    <row r="82" spans="1:12" x14ac:dyDescent="0.35">
      <c r="A82" t="s">
        <v>48</v>
      </c>
      <c r="B82" t="s">
        <v>37</v>
      </c>
      <c r="C82">
        <v>360</v>
      </c>
      <c r="D82" t="s">
        <v>103</v>
      </c>
      <c r="E82" t="s">
        <v>55</v>
      </c>
      <c r="F82" t="s">
        <v>40</v>
      </c>
      <c r="G82" t="s">
        <v>107</v>
      </c>
      <c r="H82" t="s">
        <v>67</v>
      </c>
      <c r="I82" t="s">
        <v>108</v>
      </c>
      <c r="J82" t="s">
        <v>109</v>
      </c>
      <c r="K82" s="3" t="s">
        <v>128</v>
      </c>
      <c r="L82" t="s">
        <v>107</v>
      </c>
    </row>
    <row r="83" spans="1:12" x14ac:dyDescent="0.35">
      <c r="A83" t="s">
        <v>48</v>
      </c>
      <c r="B83" t="s">
        <v>37</v>
      </c>
      <c r="C83">
        <v>180</v>
      </c>
      <c r="D83" t="s">
        <v>103</v>
      </c>
      <c r="E83" t="s">
        <v>55</v>
      </c>
      <c r="F83" t="s">
        <v>40</v>
      </c>
      <c r="G83" t="s">
        <v>107</v>
      </c>
      <c r="H83" t="s">
        <v>67</v>
      </c>
      <c r="I83" t="s">
        <v>108</v>
      </c>
      <c r="J83" t="s">
        <v>109</v>
      </c>
      <c r="K83" s="3" t="s">
        <v>128</v>
      </c>
      <c r="L83" t="s">
        <v>107</v>
      </c>
    </row>
    <row r="84" spans="1:12" x14ac:dyDescent="0.35">
      <c r="A84" t="s">
        <v>48</v>
      </c>
      <c r="B84" t="s">
        <v>29</v>
      </c>
      <c r="C84">
        <v>720</v>
      </c>
      <c r="D84" t="s">
        <v>103</v>
      </c>
      <c r="E84" t="s">
        <v>55</v>
      </c>
      <c r="F84" t="s">
        <v>40</v>
      </c>
      <c r="G84" t="s">
        <v>107</v>
      </c>
      <c r="H84" t="s">
        <v>66</v>
      </c>
      <c r="I84" t="s">
        <v>108</v>
      </c>
      <c r="J84" t="s">
        <v>109</v>
      </c>
      <c r="K84" s="3" t="s">
        <v>124</v>
      </c>
      <c r="L84" t="s">
        <v>107</v>
      </c>
    </row>
    <row r="85" spans="1:12" x14ac:dyDescent="0.35">
      <c r="A85" t="s">
        <v>48</v>
      </c>
      <c r="B85" t="s">
        <v>30</v>
      </c>
      <c r="C85">
        <v>1080</v>
      </c>
      <c r="D85" t="s">
        <v>39</v>
      </c>
      <c r="E85" t="s">
        <v>55</v>
      </c>
      <c r="F85" t="s">
        <v>40</v>
      </c>
      <c r="G85" t="s">
        <v>107</v>
      </c>
      <c r="H85" t="s">
        <v>66</v>
      </c>
      <c r="I85" t="s">
        <v>108</v>
      </c>
      <c r="J85" t="s">
        <v>109</v>
      </c>
      <c r="K85" s="3" t="s">
        <v>125</v>
      </c>
      <c r="L85" t="s">
        <v>107</v>
      </c>
    </row>
    <row r="86" spans="1:12" x14ac:dyDescent="0.35">
      <c r="A86" t="s">
        <v>48</v>
      </c>
      <c r="B86" t="s">
        <v>30</v>
      </c>
      <c r="C86">
        <v>720</v>
      </c>
      <c r="D86" t="s">
        <v>103</v>
      </c>
      <c r="E86" t="s">
        <v>55</v>
      </c>
      <c r="F86" t="s">
        <v>40</v>
      </c>
      <c r="G86" t="s">
        <v>107</v>
      </c>
      <c r="H86" t="s">
        <v>66</v>
      </c>
      <c r="I86" t="s">
        <v>108</v>
      </c>
      <c r="J86" t="s">
        <v>109</v>
      </c>
      <c r="K86" s="3" t="s">
        <v>125</v>
      </c>
      <c r="L86" t="s">
        <v>107</v>
      </c>
    </row>
    <row r="87" spans="1:12" x14ac:dyDescent="0.35">
      <c r="A87" t="s">
        <v>163</v>
      </c>
      <c r="B87" t="s">
        <v>164</v>
      </c>
      <c r="C87">
        <v>720</v>
      </c>
      <c r="D87" t="s">
        <v>103</v>
      </c>
      <c r="E87" t="s">
        <v>55</v>
      </c>
      <c r="F87" t="s">
        <v>40</v>
      </c>
      <c r="G87" t="s">
        <v>107</v>
      </c>
      <c r="H87" t="s">
        <v>66</v>
      </c>
      <c r="I87" t="s">
        <v>108</v>
      </c>
      <c r="J87" t="s">
        <v>109</v>
      </c>
      <c r="K87" s="3" t="s">
        <v>165</v>
      </c>
      <c r="L87" t="s">
        <v>64</v>
      </c>
    </row>
    <row r="88" spans="1:12" x14ac:dyDescent="0.35">
      <c r="A88" t="s">
        <v>48</v>
      </c>
      <c r="B88" t="s">
        <v>36</v>
      </c>
      <c r="C88">
        <v>1080</v>
      </c>
      <c r="D88" t="s">
        <v>39</v>
      </c>
      <c r="E88" t="s">
        <v>55</v>
      </c>
      <c r="F88" t="s">
        <v>40</v>
      </c>
      <c r="G88" t="s">
        <v>107</v>
      </c>
      <c r="H88" t="s">
        <v>67</v>
      </c>
      <c r="I88" t="s">
        <v>108</v>
      </c>
      <c r="J88" t="s">
        <v>109</v>
      </c>
      <c r="K88" s="3" t="s">
        <v>129</v>
      </c>
      <c r="L88" t="s">
        <v>107</v>
      </c>
    </row>
    <row r="89" spans="1:12" x14ac:dyDescent="0.35">
      <c r="A89" t="s">
        <v>48</v>
      </c>
      <c r="B89" t="s">
        <v>36</v>
      </c>
      <c r="C89">
        <v>720</v>
      </c>
      <c r="D89" t="s">
        <v>103</v>
      </c>
      <c r="E89" t="s">
        <v>55</v>
      </c>
      <c r="F89" t="s">
        <v>40</v>
      </c>
      <c r="G89" t="s">
        <v>107</v>
      </c>
      <c r="H89" t="s">
        <v>67</v>
      </c>
      <c r="I89" t="s">
        <v>108</v>
      </c>
      <c r="J89" t="s">
        <v>109</v>
      </c>
      <c r="K89" s="3" t="s">
        <v>129</v>
      </c>
      <c r="L89" t="s">
        <v>64</v>
      </c>
    </row>
    <row r="90" spans="1:12" x14ac:dyDescent="0.35">
      <c r="A90" t="s">
        <v>48</v>
      </c>
      <c r="B90" t="s">
        <v>36</v>
      </c>
      <c r="C90">
        <v>540</v>
      </c>
      <c r="D90" t="s">
        <v>103</v>
      </c>
      <c r="E90" t="s">
        <v>55</v>
      </c>
      <c r="F90" t="s">
        <v>40</v>
      </c>
      <c r="G90" t="s">
        <v>107</v>
      </c>
      <c r="H90" t="s">
        <v>67</v>
      </c>
      <c r="I90" t="s">
        <v>108</v>
      </c>
      <c r="J90" t="s">
        <v>109</v>
      </c>
      <c r="K90" s="3" t="s">
        <v>129</v>
      </c>
      <c r="L90" t="s">
        <v>107</v>
      </c>
    </row>
    <row r="91" spans="1:12" x14ac:dyDescent="0.35">
      <c r="A91" t="s">
        <v>48</v>
      </c>
      <c r="B91" t="s">
        <v>36</v>
      </c>
      <c r="C91">
        <v>360</v>
      </c>
      <c r="D91" t="s">
        <v>103</v>
      </c>
      <c r="E91" t="s">
        <v>55</v>
      </c>
      <c r="F91" t="s">
        <v>40</v>
      </c>
      <c r="G91" t="s">
        <v>107</v>
      </c>
      <c r="H91" t="s">
        <v>67</v>
      </c>
      <c r="I91" t="s">
        <v>108</v>
      </c>
      <c r="J91" t="s">
        <v>109</v>
      </c>
      <c r="K91" s="3" t="s">
        <v>129</v>
      </c>
      <c r="L91" t="s">
        <v>107</v>
      </c>
    </row>
    <row r="92" spans="1:12" x14ac:dyDescent="0.35">
      <c r="A92" t="s">
        <v>48</v>
      </c>
      <c r="B92" t="s">
        <v>36</v>
      </c>
      <c r="C92">
        <v>180</v>
      </c>
      <c r="D92" t="s">
        <v>103</v>
      </c>
      <c r="E92" t="s">
        <v>55</v>
      </c>
      <c r="F92" t="s">
        <v>40</v>
      </c>
      <c r="G92" t="s">
        <v>107</v>
      </c>
      <c r="H92" t="s">
        <v>67</v>
      </c>
      <c r="I92" t="s">
        <v>108</v>
      </c>
      <c r="J92" t="s">
        <v>109</v>
      </c>
      <c r="K92" s="3" t="s">
        <v>129</v>
      </c>
      <c r="L92" t="s">
        <v>107</v>
      </c>
    </row>
    <row r="93" spans="1:12" x14ac:dyDescent="0.35">
      <c r="A93" t="s">
        <v>48</v>
      </c>
      <c r="B93" t="s">
        <v>38</v>
      </c>
      <c r="C93">
        <v>1080</v>
      </c>
      <c r="D93" t="s">
        <v>39</v>
      </c>
      <c r="E93" t="s">
        <v>55</v>
      </c>
      <c r="F93" t="s">
        <v>40</v>
      </c>
      <c r="G93" t="s">
        <v>107</v>
      </c>
      <c r="H93" t="s">
        <v>66</v>
      </c>
      <c r="I93" t="s">
        <v>108</v>
      </c>
      <c r="J93" t="s">
        <v>109</v>
      </c>
      <c r="K93" s="3" t="s">
        <v>130</v>
      </c>
      <c r="L93" t="s">
        <v>107</v>
      </c>
    </row>
    <row r="94" spans="1:12" x14ac:dyDescent="0.35">
      <c r="A94" t="s">
        <v>48</v>
      </c>
      <c r="B94" t="s">
        <v>38</v>
      </c>
      <c r="C94">
        <v>720</v>
      </c>
      <c r="D94" t="s">
        <v>103</v>
      </c>
      <c r="E94" t="s">
        <v>55</v>
      </c>
      <c r="F94" t="s">
        <v>40</v>
      </c>
      <c r="G94" t="s">
        <v>107</v>
      </c>
      <c r="H94" t="s">
        <v>66</v>
      </c>
      <c r="I94" t="s">
        <v>108</v>
      </c>
      <c r="J94" t="s">
        <v>109</v>
      </c>
      <c r="K94" s="3" t="s">
        <v>130</v>
      </c>
      <c r="L94" t="s">
        <v>107</v>
      </c>
    </row>
    <row r="95" spans="1:12" x14ac:dyDescent="0.35">
      <c r="A95" t="s">
        <v>48</v>
      </c>
      <c r="B95" t="s">
        <v>38</v>
      </c>
      <c r="C95">
        <v>540</v>
      </c>
      <c r="D95" t="s">
        <v>103</v>
      </c>
      <c r="E95" t="s">
        <v>55</v>
      </c>
      <c r="F95" t="s">
        <v>40</v>
      </c>
      <c r="G95" t="s">
        <v>107</v>
      </c>
      <c r="H95" t="s">
        <v>66</v>
      </c>
      <c r="I95" t="s">
        <v>108</v>
      </c>
      <c r="J95" t="s">
        <v>109</v>
      </c>
      <c r="K95" s="3" t="s">
        <v>130</v>
      </c>
      <c r="L95" t="s">
        <v>107</v>
      </c>
    </row>
    <row r="96" spans="1:12" x14ac:dyDescent="0.35">
      <c r="A96" t="s">
        <v>48</v>
      </c>
      <c r="B96" t="s">
        <v>38</v>
      </c>
      <c r="C96">
        <v>360</v>
      </c>
      <c r="D96" t="s">
        <v>103</v>
      </c>
      <c r="E96" t="s">
        <v>55</v>
      </c>
      <c r="F96" t="s">
        <v>40</v>
      </c>
      <c r="G96" t="s">
        <v>107</v>
      </c>
      <c r="H96" t="s">
        <v>66</v>
      </c>
      <c r="I96" t="s">
        <v>108</v>
      </c>
      <c r="J96" t="s">
        <v>109</v>
      </c>
      <c r="K96" s="3" t="s">
        <v>130</v>
      </c>
      <c r="L96" t="s">
        <v>107</v>
      </c>
    </row>
    <row r="97" spans="1:13" x14ac:dyDescent="0.35">
      <c r="A97" t="s">
        <v>48</v>
      </c>
      <c r="B97" t="s">
        <v>38</v>
      </c>
      <c r="C97">
        <v>180</v>
      </c>
      <c r="D97" t="s">
        <v>103</v>
      </c>
      <c r="E97" t="s">
        <v>55</v>
      </c>
      <c r="F97" t="s">
        <v>40</v>
      </c>
      <c r="G97" t="s">
        <v>107</v>
      </c>
      <c r="H97" t="s">
        <v>66</v>
      </c>
      <c r="I97" t="s">
        <v>108</v>
      </c>
      <c r="J97" t="s">
        <v>109</v>
      </c>
      <c r="K97" s="3" t="s">
        <v>130</v>
      </c>
      <c r="L97" t="s">
        <v>107</v>
      </c>
    </row>
    <row r="98" spans="1:13" x14ac:dyDescent="0.35">
      <c r="A98" t="s">
        <v>41</v>
      </c>
      <c r="B98" t="s">
        <v>42</v>
      </c>
      <c r="C98">
        <v>150</v>
      </c>
      <c r="D98" t="s">
        <v>59</v>
      </c>
      <c r="E98" t="s">
        <v>57</v>
      </c>
      <c r="F98" t="s">
        <v>58</v>
      </c>
      <c r="G98" t="s">
        <v>107</v>
      </c>
      <c r="H98" t="s">
        <v>65</v>
      </c>
      <c r="I98" t="s">
        <v>131</v>
      </c>
      <c r="J98" t="s">
        <v>132</v>
      </c>
      <c r="K98" s="3" t="s">
        <v>145</v>
      </c>
      <c r="L98" t="s">
        <v>107</v>
      </c>
      <c r="M98" t="s">
        <v>126</v>
      </c>
    </row>
    <row r="99" spans="1:13" x14ac:dyDescent="0.35">
      <c r="A99" t="s">
        <v>49</v>
      </c>
      <c r="B99" t="s">
        <v>51</v>
      </c>
      <c r="C99">
        <v>30</v>
      </c>
      <c r="D99" t="s">
        <v>59</v>
      </c>
      <c r="E99" t="s">
        <v>57</v>
      </c>
      <c r="F99" t="s">
        <v>58</v>
      </c>
      <c r="G99" t="s">
        <v>107</v>
      </c>
      <c r="H99" t="s">
        <v>65</v>
      </c>
      <c r="I99" t="s">
        <v>131</v>
      </c>
      <c r="J99" t="s">
        <v>132</v>
      </c>
      <c r="K99" s="3" t="s">
        <v>146</v>
      </c>
      <c r="L99" t="s">
        <v>107</v>
      </c>
      <c r="M99" t="s">
        <v>151</v>
      </c>
    </row>
    <row r="100" spans="1:13" x14ac:dyDescent="0.35">
      <c r="A100" t="s">
        <v>49</v>
      </c>
      <c r="B100" t="s">
        <v>52</v>
      </c>
      <c r="C100">
        <v>30</v>
      </c>
      <c r="D100" t="s">
        <v>59</v>
      </c>
      <c r="E100" t="s">
        <v>57</v>
      </c>
      <c r="F100" t="s">
        <v>58</v>
      </c>
      <c r="G100" t="s">
        <v>64</v>
      </c>
      <c r="H100" t="s">
        <v>65</v>
      </c>
      <c r="I100" t="s">
        <v>131</v>
      </c>
      <c r="J100" t="s">
        <v>132</v>
      </c>
      <c r="K100" s="3" t="s">
        <v>147</v>
      </c>
      <c r="L100" t="s">
        <v>107</v>
      </c>
      <c r="M100" t="s">
        <v>151</v>
      </c>
    </row>
  </sheetData>
  <autoFilter ref="A1:F1" xr:uid="{00000000-0001-0000-0000-000000000000}"/>
  <phoneticPr fontId="1" type="noConversion"/>
  <pageMargins left="0.7" right="0.7" top="0.75" bottom="0.75" header="0.3" footer="0.3"/>
  <pageSetup paperSize="9" orientation="portrait" r:id="rId1"/>
</worksheet>
</file>

<file path=docMetadata/LabelInfo.xml><?xml version="1.0" encoding="utf-8"?>
<clbl:labelList xmlns:clbl="http://schemas.microsoft.com/office/2020/mipLabelMetadata">
  <clbl:label id="{af0b4c17-c557-4e53-888f-71502de1c1db}" enabled="1" method="Privileged" siteId="{75d6cc78-71b9-42e6-aa2a-b9889a0f080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Curriculum Builder</vt:lpstr>
      <vt:lpstr>Qualification Library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 Raphael</dc:creator>
  <cp:keywords/>
  <dc:description/>
  <cp:lastModifiedBy>Nicola Raphael</cp:lastModifiedBy>
  <cp:revision/>
  <dcterms:created xsi:type="dcterms:W3CDTF">2026-04-23T09:49:23Z</dcterms:created>
  <dcterms:modified xsi:type="dcterms:W3CDTF">2026-09-24T15:46:46Z</dcterms:modified>
  <cp:category/>
  <cp:contentStatus/>
</cp:coreProperties>
</file>